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368" documentId="120_S{2AC9BD13-BADA-5192-A53E-5A8FF88502F6}" xr6:coauthVersionLast="47" xr6:coauthVersionMax="47" xr10:uidLastSave="{792A9D1B-F1BB-44A1-8DDC-A557BD1E30D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1" l="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16" i="1"/>
  <c r="G16" i="1"/>
  <c r="I16" i="1"/>
  <c r="J16" i="1"/>
  <c r="L16" i="1"/>
  <c r="B17" i="1"/>
  <c r="G17" i="1"/>
  <c r="I17" i="1"/>
  <c r="J17" i="1"/>
  <c r="L17" i="1"/>
  <c r="B18" i="1"/>
  <c r="G18" i="1"/>
  <c r="I18" i="1"/>
  <c r="J18" i="1"/>
  <c r="L18"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<sst xmlns="http://schemas.openxmlformats.org/spreadsheetml/2006/main" count="180301" uniqueCount="39134">
  <si>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</si>
  <si>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</si>
  <si>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</si>
  <si>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</si>
  <si>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</si>
  <si>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</si>
  <si>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</si>
  <si>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</si>
  <si>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</si>
  <si>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</si>
  <si>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</si>
  <si>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</si>
  <si>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</si>
  <si>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</si>
  <si>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</si>
  <si>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</si>
  <si>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</si>
  <si>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</si>
  <si>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</si>
  <si>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</si>
  <si>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</si>
  <si>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</si>
  <si>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</si>
  <si>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</si>
  <si>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</si>
  <si>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</si>
  <si>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</si>
  <si>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</si>
  <si>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</si>
  <si>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</si>
  <si>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</si>
  <si>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</si>
  <si>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</si>
  <si>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</si>
  <si>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</si>
  <si>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</si>
  <si>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</si>
  <si>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</si>
  <si>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</si>
  <si>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</si>
  <si>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</si>
  <si>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</si>
  <si>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</si>
  <si>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</si>
  <si>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</si>
  <si>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</si>
  <si>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</si>
  <si>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</si>
  <si>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</si>
  <si>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</si>
  <si>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</si>
  <si>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</si>
  <si>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</si>
  <si>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</si>
  <si>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</si>
  <si>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</si>
  <si>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</si>
  <si>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</si>
  <si>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</si>
  <si>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</si>
  <si>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</si>
  <si>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</si>
  <si>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</si>
  <si>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</si>
  <si>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</si>
  <si>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</si>
  <si>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</si>
  <si>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</si>
  <si>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</si>
  <si>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</si>
  <si>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</si>
  <si>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</si>
  <si>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</si>
  <si>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</si>
  <si>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</si>
  <si>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</si>
  <si>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</si>
  <si>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</si>
  <si>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</si>
  <si>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</si>
  <si>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</si>
  <si>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</si>
  <si>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</si>
  <si>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</si>
  <si>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</si>
  <si>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</si>
  <si>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</si>
  <si>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</si>
  <si>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</si>
  <si>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</si>
  <si>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</si>
  <si>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</si>
  <si>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</si>
  <si>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</si>
  <si>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</si>
  <si>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</si>
  <si>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</si>
  <si>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</si>
  <si>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</si>
  <si>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</si>
  <si>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</si>
  <si>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</si>
  <si>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</si>
  <si>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</si>
  <si>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</si>
  <si>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</si>
  <si>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</si>
  <si>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</si>
  <si>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</si>
  <si>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</si>
  <si>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</si>
  <si>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</si>
  <si>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</si>
  <si>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</si>
  <si>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</si>
  <si>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</si>
  <si>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</si>
  <si>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</si>
  <si>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</si>
  <si>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</si>
  <si>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</si>
  <si>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</si>
  <si>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</si>
  <si>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</si>
  <si>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</si>
  <si>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</si>
  <si>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</si>
  <si>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</si>
  <si>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</si>
  <si>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</si>
  <si>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</si>
  <si>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</si>
  <si>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</si>
  <si>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</si>
  <si>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</si>
  <si>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</si>
  <si>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</si>
  <si>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</si>
  <si>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</si>
  <si>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</si>
  <si>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</si>
  <si>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</si>
  <si>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</si>
  <si>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</si>
  <si>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</si>
  <si>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</si>
  <si>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</si>
  <si>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</si>
  <si>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</si>
  <si>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</si>
  <si>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</si>
  <si>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</si>
  <si>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</si>
  <si>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</si>
  <si>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</si>
  <si>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</si>
  <si>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</si>
  <si>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</si>
  <si>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</si>
  <si>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</si>
  <si>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</si>
  <si>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</si>
  <si>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</si>
  <si>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</si>
  <si>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</si>
  <si>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</si>
  <si>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</si>
  <si>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</si>
  <si>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</si>
  <si>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</si>
  <si>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</si>
  <si>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</si>
  <si>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</si>
  <si>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</si>
  <si>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</si>
  <si>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</si>
  <si>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</si>
  <si>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</si>
  <si>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</si>
  <si>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</si>
  <si>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</si>
  <si>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</si>
  <si>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</si>
  <si>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</si>
  <si>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</si>
  <si>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</si>
  <si>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</si>
  <si>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</si>
  <si>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</si>
  <si>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</si>
  <si>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</si>
  <si>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</si>
  <si>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</si>
  <si>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</si>
  <si>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</si>
  <si>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</si>
  <si>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</si>
  <si>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</si>
  <si>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</si>
  <si>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</si>
  <si>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</si>
  <si>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</si>
  <si>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</si>
  <si>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</si>
  <si>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</si>
  <si>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</si>
  <si>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</si>
  <si>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</si>
  <si>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</si>
  <si>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</si>
  <si>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</si>
  <si>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</si>
  <si>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</si>
  <si>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</si>
  <si>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</si>
  <si>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</si>
  <si>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</si>
  <si>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</si>
  <si>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</si>
  <si>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</si>
  <si>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</si>
  <si>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</si>
  <si>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</si>
  <si>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</si>
  <si>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</si>
  <si>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</si>
  <si>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</si>
  <si>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</si>
  <si>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</si>
  <si>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</si>
  <si>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</si>
  <si>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</si>
  <si>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</si>
  <si>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</si>
  <si>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</si>
  <si>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</si>
  <si>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</si>
  <si>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</si>
  <si>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</si>
  <si>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</si>
  <si>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</si>
  <si>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</si>
  <si>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</si>
  <si>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</si>
  <si>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</si>
  <si>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</si>
  <si>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</si>
  <si>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</si>
  <si>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</si>
  <si>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</si>
  <si>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</si>
  <si>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</si>
  <si>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</si>
  <si>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</si>
  <si>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</si>
  <si>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</si>
  <si>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</si>
  <si>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</si>
  <si>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</si>
  <si>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</si>
  <si>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</si>
  <si>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</si>
  <si>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</si>
  <si>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</si>
  <si>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</si>
  <si>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</si>
  <si>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</si>
  <si>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</si>
  <si>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</si>
  <si>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</si>
  <si>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</si>
  <si>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</si>
  <si>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</si>
  <si>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</si>
  <si>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</si>
  <si>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</si>
  <si>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</si>
  <si>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</si>
  <si>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</si>
  <si>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</si>
  <si>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</si>
  <si>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</si>
  <si>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</si>
  <si>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</si>
  <si>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</si>
  <si>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</si>
  <si>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</si>
  <si>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</si>
  <si>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</si>
  <si>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</si>
  <si>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</si>
  <si>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</si>
  <si>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</si>
  <si>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</si>
  <si>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</si>
  <si>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</si>
  <si>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</si>
  <si>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</si>
  <si>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</si>
  <si>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</si>
  <si>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</si>
  <si>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</si>
  <si>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</si>
  <si>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</si>
  <si>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</si>
  <si>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</si>
  <si>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</si>
  <si>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</si>
  <si>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</si>
  <si>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</si>
  <si>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</si>
  <si>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</si>
  <si>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</si>
  <si>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</si>
  <si>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</si>
  <si>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</si>
  <si>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</si>
  <si>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</si>
  <si>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</si>
  <si>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</si>
  <si>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</si>
  <si>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</si>
  <si>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</si>
  <si>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</si>
  <si>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</si>
  <si>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</si>
  <si>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</si>
  <si>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</si>
  <si>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</si>
  <si>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</si>
  <si>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</si>
  <si>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</si>
  <si>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</si>
  <si>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</si>
  <si>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</si>
  <si>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</si>
  <si>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</si>
  <si>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</si>
  <si>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</si>
  <si>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</si>
  <si>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</si>
  <si>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</si>
  <si>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</si>
  <si>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</si>
  <si>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</si>
  <si>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</si>
  <si>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</si>
  <si>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</si>
  <si>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</si>
  <si>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</si>
  <si>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</si>
  <si>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</si>
  <si>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</si>
  <si>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</si>
  <si>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</si>
  <si>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</si>
  <si>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</si>
  <si>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</si>
  <si>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</si>
  <si>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</si>
  <si>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</si>
  <si>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</si>
  <si>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</si>
  <si>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</si>
  <si>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</si>
  <si>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</si>
  <si>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</si>
  <si>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</si>
  <si>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</si>
  <si>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</si>
  <si>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</si>
  <si>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</si>
  <si>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</si>
  <si>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</si>
  <si>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</si>
  <si>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</si>
  <si>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</si>
  <si>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</si>
  <si>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</si>
  <si>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</si>
  <si>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</si>
  <si>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</si>
  <si>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</si>
  <si>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</si>
  <si>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</si>
  <si>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</si>
  <si>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</si>
  <si>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</si>
  <si>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</si>
  <si>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</si>
  <si>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</si>
  <si>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</si>
  <si>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</si>
  <si>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</si>
  <si>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</si>
  <si>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</si>
  <si>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</si>
  <si>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</si>
  <si>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</si>
  <si>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</si>
  <si>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</si>
  <si>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</si>
  <si>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</si>
  <si>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</si>
  <si>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</si>
  <si>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</si>
  <si>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</si>
  <si>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</si>
  <si>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</si>
  <si>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</si>
  <si>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</si>
  <si>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</si>
  <si>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</si>
  <si>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</si>
  <si>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</si>
  <si>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</si>
  <si>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</si>
  <si>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</si>
  <si>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</si>
  <si>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</si>
  <si>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</si>
  <si>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</si>
  <si>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</si>
  <si>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</si>
  <si>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</si>
  <si>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</si>
  <si>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</si>
  <si>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</si>
  <si>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</si>
  <si>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</si>
  <si>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</si>
  <si>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</si>
  <si>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</si>
  <si>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</si>
  <si>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</si>
  <si>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</si>
  <si>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</si>
  <si>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</si>
  <si>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</si>
  <si>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</si>
  <si>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</si>
  <si>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</si>
  <si>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</si>
  <si>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</si>
  <si>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</si>
  <si>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</si>
  <si>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</si>
  <si>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</si>
  <si>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</si>
  <si>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</si>
  <si>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</si>
  <si>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</si>
  <si>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</si>
  <si>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</si>
  <si>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</si>
  <si>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</si>
  <si>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</si>
  <si>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</si>
  <si>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</si>
  <si>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</si>
  <si>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</si>
  <si>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</si>
  <si>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</si>
  <si>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</si>
  <si>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</si>
  <si>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</si>
  <si>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</si>
  <si>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</si>
  <si>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</si>
  <si>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</si>
  <si>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</si>
  <si>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</si>
  <si>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</si>
  <si>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</si>
  <si>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</si>
  <si>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</si>
  <si>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</si>
  <si>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</si>
  <si>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</si>
  <si>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</si>
  <si>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</si>
  <si>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</si>
  <si>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</si>
  <si>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</si>
  <si>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</si>
  <si>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</si>
  <si>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</si>
  <si>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</si>
  <si>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</si>
  <si>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</si>
  <si>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</si>
  <si>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</si>
  <si>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</si>
  <si>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</si>
  <si>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</si>
  <si>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</si>
  <si>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</si>
  <si>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</si>
  <si>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</si>
  <si>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</si>
  <si>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</si>
  <si>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</si>
  <si>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</si>
  <si>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</si>
  <si>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</si>
  <si>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</si>
  <si>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</si>
  <si>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</si>
  <si>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</si>
  <si>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</si>
  <si>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</si>
  <si>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</si>
  <si>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</si>
  <si>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</si>
  <si>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</si>
  <si>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</si>
  <si>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</si>
  <si>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</si>
  <si>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</si>
  <si>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</si>
  <si>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</si>
  <si>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</si>
  <si>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</si>
  <si>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</si>
  <si>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</si>
  <si>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</si>
  <si>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</si>
  <si>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</si>
  <si>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</si>
  <si>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</si>
  <si>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</si>
  <si>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</si>
  <si>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</si>
  <si>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</si>
  <si>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</si>
  <si>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</si>
  <si>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</si>
  <si>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</si>
  <si>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</si>
  <si>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</si>
  <si>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</si>
  <si>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</si>
  <si>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</si>
  <si>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</si>
  <si>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</si>
  <si>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</si>
  <si>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</si>
  <si>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</si>
  <si>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</si>
  <si>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</si>
  <si>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</si>
  <si>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</si>
  <si>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</si>
  <si>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</si>
  <si>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</si>
  <si>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</si>
  <si>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</si>
  <si>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</si>
  <si>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</si>
  <si>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</si>
  <si>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</si>
  <si>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</si>
  <si>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</si>
  <si>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</si>
  <si>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</si>
  <si>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</si>
  <si>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</si>
  <si>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</si>
  <si>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</si>
  <si>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</si>
  <si>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</si>
  <si>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</si>
  <si>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</si>
  <si>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</si>
  <si>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</si>
  <si>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</si>
  <si>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</si>
  <si>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</si>
  <si>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</si>
  <si>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</si>
  <si>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</si>
  <si>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</si>
  <si>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</si>
  <si>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</si>
  <si>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</si>
  <si>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</si>
  <si>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</si>
  <si>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</si>
  <si>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</si>
  <si>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</si>
  <si>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</si>
  <si>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</si>
  <si>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</si>
  <si>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</si>
  <si>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</si>
  <si>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</si>
  <si>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</si>
  <si>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</si>
  <si>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</si>
  <si>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</si>
  <si>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</si>
  <si>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</si>
  <si>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</si>
  <si>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</si>
  <si>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</si>
  <si>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</si>
  <si>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</si>
  <si>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</si>
  <si>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</si>
  <si>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</si>
  <si>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</si>
  <si>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</si>
  <si>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</si>
  <si>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</si>
  <si>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</si>
  <si>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</si>
  <si>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</si>
  <si>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</si>
  <si>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</si>
  <si>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</si>
  <si>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</si>
  <si>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</si>
  <si>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</si>
  <si>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</si>
  <si>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</si>
  <si>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</si>
  <si>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</si>
  <si>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</si>
  <si>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</si>
  <si>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</si>
  <si>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</si>
  <si>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</si>
  <si>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</si>
  <si>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</si>
  <si>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</si>
  <si>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</si>
  <si>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</si>
  <si>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</si>
  <si>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</si>
  <si>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</si>
  <si>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</si>
  <si>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</si>
  <si>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</si>
  <si>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</si>
  <si>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</si>
  <si>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</si>
  <si>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</si>
  <si>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</si>
  <si>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</si>
  <si>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</si>
  <si>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</si>
  <si>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</si>
  <si>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</si>
  <si>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</si>
  <si>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</si>
  <si>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</si>
  <si>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</si>
  <si>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</si>
  <si>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</si>
  <si>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</si>
  <si>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</si>
  <si>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</si>
  <si>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</si>
  <si>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</si>
  <si>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</si>
  <si>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</si>
  <si>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</si>
  <si>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</si>
  <si>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</si>
  <si>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</si>
  <si>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</si>
  <si>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</si>
  <si>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</si>
  <si>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</si>
  <si>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</si>
  <si>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</si>
  <si>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</si>
  <si>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</si>
  <si>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</si>
  <si>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</si>
  <si>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</si>
  <si>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</si>
  <si>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</si>
  <si>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</si>
  <si>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</si>
  <si>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</si>
  <si>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</si>
  <si>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</si>
  <si>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</si>
  <si>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</si>
  <si>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</si>
  <si>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</si>
  <si>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</si>
  <si>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</si>
  <si>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</si>
  <si>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</si>
  <si>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</si>
  <si>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</si>
  <si>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</si>
  <si>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</si>
  <si>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</si>
  <si>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</si>
  <si>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</si>
  <si>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</si>
  <si>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</si>
  <si>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</si>
  <si>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</si>
  <si>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</si>
  <si>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</si>
  <si>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</si>
  <si>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</si>
  <si>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</si>
  <si>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</si>
  <si>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</si>
  <si>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</si>
  <si>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</si>
  <si>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</si>
  <si>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</si>
  <si>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</si>
  <si>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</si>
  <si>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</si>
  <si>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</si>
  <si>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</si>
  <si>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</si>
  <si>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</si>
  <si>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</si>
  <si>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</si>
  <si>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</si>
  <si>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</si>
  <si>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</si>
  <si>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</si>
  <si>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</si>
  <si>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</si>
  <si>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</si>
  <si>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</si>
  <si>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</si>
  <si>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</si>
  <si>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</si>
  <si>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</si>
  <si>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</si>
  <si>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</si>
  <si>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</si>
  <si>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</si>
  <si>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</si>
  <si>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</si>
  <si>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</si>
  <si>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</si>
  <si>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</si>
  <si>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</si>
  <si>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</si>
  <si>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</si>
  <si>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</si>
  <si>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</si>
  <si>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</si>
  <si>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</si>
  <si>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</si>
  <si>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</si>
  <si>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</si>
  <si>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</si>
  <si>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</si>
  <si>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</si>
  <si>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</si>
  <si>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</si>
  <si>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</si>
  <si>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</si>
  <si>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</si>
  <si>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</si>
  <si>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</si>
  <si>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</si>
  <si>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</si>
  <si>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</si>
  <si>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</si>
  <si>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</si>
  <si>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</si>
  <si>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</si>
  <si>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</si>
  <si>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</si>
  <si>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</si>
  <si>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</si>
  <si>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</si>
  <si>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</si>
  <si>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</si>
  <si>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</si>
  <si>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</si>
  <si>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</si>
  <si>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</si>
  <si>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</si>
  <si>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</si>
  <si>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</si>
  <si>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</si>
  <si>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</si>
  <si>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</si>
  <si>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</si>
  <si>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</si>
  <si>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</si>
  <si>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</si>
  <si>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</si>
  <si>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</si>
  <si>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</si>
  <si>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</si>
  <si>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</si>
  <si>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</si>
  <si>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</si>
  <si>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</si>
  <si>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</si>
  <si>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</si>
  <si>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</si>
  <si>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</si>
  <si>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</si>
  <si>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</si>
  <si>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</si>
  <si>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</si>
  <si>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</si>
  <si>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</si>
  <si>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</si>
  <si>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</si>
  <si>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</si>
  <si>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</si>
  <si>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</si>
  <si>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</si>
  <si>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</si>
  <si>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</si>
  <si>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</si>
  <si>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</si>
  <si>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</si>
  <si>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</si>
  <si>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</si>
  <si>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</si>
  <si>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</si>
  <si>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</si>
  <si>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</si>
  <si>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</si>
  <si>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</si>
  <si>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</si>
  <si>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</si>
  <si>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</si>
  <si>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</si>
  <si>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</si>
  <si>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</si>
  <si>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</si>
  <si>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</si>
  <si>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</si>
  <si>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</si>
  <si>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</si>
  <si>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</si>
  <si>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</si>
  <si>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</si>
  <si>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</si>
  <si>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</si>
  <si>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</si>
  <si>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</si>
  <si>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</si>
  <si>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</si>
  <si>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</si>
  <si>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</si>
  <si>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</si>
  <si>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</si>
  <si>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</si>
  <si>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</si>
  <si>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</si>
  <si>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</si>
  <si>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</si>
  <si>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</si>
  <si>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</si>
  <si>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</si>
  <si>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</si>
  <si>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</si>
  <si>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</si>
  <si>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</si>
  <si>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</si>
  <si>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</si>
  <si>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</si>
  <si>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</si>
  <si>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</si>
  <si>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</si>
  <si>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</si>
  <si>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</si>
  <si>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</si>
  <si>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</si>
  <si>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</si>
  <si>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</si>
  <si>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</si>
  <si>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</si>
  <si>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</si>
  <si>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</si>
  <si>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</si>
  <si>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</si>
  <si>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</si>
  <si>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</si>
  <si>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</si>
  <si>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</si>
  <si>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</si>
  <si>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</si>
  <si>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</si>
  <si>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</si>
  <si>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</si>
  <si>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</si>
  <si>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</si>
  <si>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</si>
  <si>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</si>
  <si>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</si>
  <si>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</si>
  <si>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</si>
  <si>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</si>
  <si>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</si>
  <si>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</si>
  <si>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</si>
  <si>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</si>
  <si>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</si>
  <si>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</si>
  <si>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</si>
  <si>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</si>
  <si>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</si>
  <si>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</si>
  <si>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</si>
  <si>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</si>
  <si>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</si>
  <si>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</si>
  <si>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</si>
  <si>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</si>
  <si>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</si>
  <si>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</si>
  <si>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</si>
  <si>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</si>
  <si>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</si>
  <si>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</si>
  <si>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</si>
  <si>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</si>
  <si>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</si>
  <si>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</si>
  <si>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</si>
  <si>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</si>
  <si>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</si>
  <si>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</si>
  <si>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</si>
  <si>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</si>
  <si>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</si>
  <si>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</si>
  <si>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</si>
  <si>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</si>
  <si>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</si>
  <si>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</si>
  <si>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</si>
  <si>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</si>
  <si>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</si>
  <si>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</si>
  <si>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</si>
  <si>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</si>
  <si>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</si>
  <si>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</si>
  <si>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</si>
  <si>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</si>
  <si>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</si>
  <si>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</si>
  <si>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</si>
  <si>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</si>
  <si>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</si>
  <si>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</si>
  <si>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</si>
  <si>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</si>
  <si>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</si>
  <si>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</si>
  <si>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</si>
  <si>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</si>
  <si>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</si>
  <si>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</si>
  <si>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</si>
  <si>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</si>
  <si>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</si>
  <si>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</si>
  <si>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</si>
  <si>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</si>
  <si>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</si>
  <si>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</si>
  <si>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</si>
  <si>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</si>
  <si>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</si>
  <si>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</si>
  <si>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</si>
  <si>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</si>
  <si>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</si>
  <si>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</si>
  <si>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</si>
  <si>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</si>
  <si>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</si>
  <si>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</si>
  <si>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</si>
  <si>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</si>
  <si>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</si>
  <si>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</si>
  <si>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</si>
  <si>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</si>
  <si>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</si>
  <si>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</si>
  <si>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</si>
  <si>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</si>
  <si>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</si>
  <si>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</si>
  <si>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</si>
  <si>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</si>
  <si>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</si>
  <si>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</si>
  <si>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</si>
  <si>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</si>
  <si>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</si>
  <si>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</si>
  <si>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</si>
  <si>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</si>
  <si>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</si>
  <si>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</si>
  <si>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</si>
  <si>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</si>
  <si>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</si>
  <si>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</si>
  <si>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</si>
  <si>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</si>
  <si>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</si>
  <si>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</si>
  <si>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</si>
  <si>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</si>
  <si>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</si>
  <si>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</si>
  <si>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</si>
  <si>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</si>
  <si>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</si>
  <si>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</si>
  <si>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</si>
  <si>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</si>
  <si>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</si>
  <si>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</si>
  <si>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</si>
  <si>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</si>
  <si>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</si>
  <si>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</si>
  <si>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</si>
  <si>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</si>
  <si>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</si>
  <si>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</si>
  <si>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</si>
  <si>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</si>
  <si>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</si>
  <si>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</si>
  <si>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</si>
  <si>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</si>
  <si>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</si>
  <si>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</si>
  <si>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</si>
  <si>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</si>
  <si>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</si>
  <si>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</si>
  <si>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</si>
  <si>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</si>
  <si>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</si>
  <si>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</si>
  <si>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</si>
  <si>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</si>
  <si>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</si>
  <si>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</si>
  <si>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</si>
  <si>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</si>
  <si>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</si>
  <si>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</si>
  <si>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</si>
  <si>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</si>
  <si>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</si>
  <si>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</si>
  <si>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</si>
  <si>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</si>
  <si>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</si>
  <si>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</si>
  <si>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</si>
  <si>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</si>
  <si>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</si>
  <si>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</si>
  <si>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</si>
  <si>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</si>
  <si>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</si>
  <si>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</si>
  <si>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</si>
  <si>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</si>
  <si>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</si>
  <si>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</si>
  <si>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</si>
  <si>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</si>
  <si>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</si>
  <si>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</si>
  <si>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</si>
  <si>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</si>
  <si>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</si>
  <si>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</si>
  <si>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</si>
  <si>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</si>
  <si>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</si>
  <si>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</si>
  <si>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</si>
  <si>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</si>
  <si>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</si>
  <si>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</si>
  <si>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</si>
  <si>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</si>
  <si>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</si>
  <si>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</si>
  <si>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</si>
  <si>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</si>
  <si>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</si>
  <si>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</si>
  <si>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</si>
  <si>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</si>
  <si>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</si>
  <si>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</si>
  <si>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</si>
  <si>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</si>
  <si>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</si>
  <si>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</si>
  <si>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</si>
  <si>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</si>
  <si>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</si>
  <si>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</si>
  <si>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</si>
  <si>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</si>
  <si>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</si>
  <si>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</si>
  <si>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</si>
  <si>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</si>
  <si>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</si>
  <si>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</si>
  <si>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</si>
  <si>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</si>
  <si>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</si>
  <si>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</si>
  <si>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</si>
  <si>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</si>
  <si>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</si>
  <si>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</si>
  <si>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</si>
  <si>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</si>
  <si>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</si>
  <si>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</si>
  <si>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</si>
  <si>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</si>
  <si>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</si>
  <si>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</si>
  <si>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</si>
  <si>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</si>
  <si>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</si>
  <si>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</si>
  <si>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</si>
  <si>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</si>
  <si>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</si>
  <si>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</si>
  <si>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</si>
  <si>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</si>
  <si>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</si>
  <si>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</si>
  <si>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</si>
  <si>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</si>
  <si>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</si>
  <si>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</si>
  <si>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</si>
  <si>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</si>
  <si>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</si>
  <si>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</si>
  <si>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</si>
  <si>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</si>
  <si>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</si>
  <si>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</si>
  <si>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</si>
  <si>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</si>
  <si>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</si>
  <si>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</si>
  <si>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</si>
  <si>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</si>
  <si>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</si>
  <si>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</si>
  <si>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</si>
  <si>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</si>
  <si>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</si>
  <si>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</si>
  <si>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</si>
  <si>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</si>
  <si>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</si>
  <si>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</si>
  <si>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</si>
  <si>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</si>
  <si>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</si>
  <si>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</si>
  <si>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</si>
  <si>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</si>
  <si>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</si>
  <si>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</si>
  <si>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</si>
  <si>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</si>
  <si>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</si>
  <si>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</si>
  <si>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</si>
  <si>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</si>
  <si>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</si>
  <si>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</si>
  <si>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</si>
  <si>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</si>
  <si>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</si>
  <si>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</si>
  <si>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</si>
  <si>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</si>
  <si>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</si>
  <si>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</si>
  <si>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</si>
  <si>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</si>
  <si>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</si>
  <si>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</si>
  <si>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</si>
  <si>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</si>
  <si>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</si>
  <si>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</si>
  <si>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</si>
  <si>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</si>
  <si>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</si>
  <si>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</si>
  <si>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</si>
  <si>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</si>
  <si>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</si>
  <si>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</si>
  <si>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</si>
  <si>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</si>
  <si>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</si>
  <si>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</si>
  <si>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</si>
  <si>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</si>
  <si>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</si>
  <si>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</si>
  <si>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</si>
  <si>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</si>
  <si>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</si>
  <si>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</si>
  <si>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</si>
  <si>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</si>
  <si>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</si>
  <si>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</si>
  <si>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</si>
  <si>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</si>
  <si>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</si>
  <si>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</si>
  <si>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</si>
  <si>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</si>
  <si>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</si>
  <si>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</si>
  <si>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</si>
  <si>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</si>
  <si>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</si>
  <si>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</si>
  <si>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</si>
  <si>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</si>
  <si>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</si>
  <si>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</si>
  <si>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</si>
  <si>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</si>
  <si>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</si>
  <si>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</si>
  <si>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</si>
  <si>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</si>
  <si>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</si>
  <si>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</si>
  <si>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</si>
  <si>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</si>
  <si>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</si>
  <si>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</si>
  <si>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</si>
  <si>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</si>
  <si>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</si>
  <si>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</si>
  <si>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</si>
  <si>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</si>
  <si>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</si>
  <si>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</si>
  <si>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</si>
  <si>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</si>
  <si>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</si>
  <si>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</si>
  <si>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</si>
  <si>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</si>
  <si>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</si>
  <si>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</si>
  <si>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</si>
  <si>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</si>
  <si>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</si>
  <si>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</si>
  <si>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</si>
  <si>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</si>
  <si>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</si>
  <si>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</si>
  <si>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</si>
  <si>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</si>
  <si>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</si>
  <si>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</si>
  <si>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</si>
  <si>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</si>
  <si>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</si>
  <si>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</si>
  <si>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</si>
  <si>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</si>
  <si>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</si>
  <si>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</si>
  <si>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</si>
  <si>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</si>
  <si>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</si>
  <si>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</si>
  <si>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</si>
  <si>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</si>
  <si>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</si>
  <si>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</si>
  <si>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</si>
  <si>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</si>
  <si>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</si>
  <si>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</si>
  <si>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</si>
  <si>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</si>
  <si>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</si>
  <si>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</si>
  <si>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</si>
  <si>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</si>
  <si>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</si>
  <si>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</si>
  <si>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</si>
  <si>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</si>
  <si>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</si>
  <si>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</si>
  <si>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</si>
  <si>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</si>
  <si>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</si>
  <si>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</si>
  <si>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</si>
  <si>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</si>
  <si>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</si>
  <si>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</si>
  <si>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</si>
  <si>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</si>
  <si>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</si>
  <si>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</si>
  <si>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</si>
  <si>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</si>
  <si>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</si>
  <si>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</si>
  <si>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</si>
  <si>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</si>
  <si>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</si>
  <si>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</si>
  <si>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</si>
  <si>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</si>
  <si>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</si>
  <si>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</si>
  <si>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</si>
  <si>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</si>
  <si>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</si>
  <si>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</si>
  <si>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</si>
  <si>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</si>
  <si>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</si>
  <si>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</si>
  <si>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</si>
  <si>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</si>
  <si>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</si>
  <si>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</si>
  <si>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</si>
  <si>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</si>
  <si>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</si>
  <si>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</si>
  <si>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</si>
  <si>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</si>
  <si>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</si>
  <si>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</si>
  <si>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</si>
  <si>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</si>
  <si>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</si>
  <si>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</si>
  <si>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</si>
  <si>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</si>
  <si>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</si>
  <si>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</si>
  <si>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</si>
  <si>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</si>
  <si>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</si>
  <si>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</si>
  <si>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</si>
  <si>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</si>
  <si>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</si>
  <si>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</si>
  <si>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</si>
  <si>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</si>
  <si>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</si>
  <si>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</si>
  <si>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</si>
  <si>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</si>
  <si>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</si>
  <si>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</si>
  <si>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</si>
  <si>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</si>
  <si>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</si>
  <si>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</si>
  <si>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</si>
  <si>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</si>
  <si>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</si>
  <si>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</si>
  <si>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</si>
  <si>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</si>
  <si>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</si>
  <si>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</si>
  <si>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</si>
  <si>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</si>
  <si>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</si>
  <si>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</si>
  <si>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</si>
  <si>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</si>
  <si>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</si>
  <si>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</si>
  <si>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</si>
  <si>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</si>
  <si>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</si>
  <si>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</si>
  <si>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</si>
  <si>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</si>
  <si>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</si>
  <si>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</si>
  <si>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</si>
  <si>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</si>
  <si>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</si>
  <si>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</si>
  <si>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</si>
  <si>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</si>
  <si>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</si>
  <si>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</si>
  <si>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</si>
  <si>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</si>
  <si>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</si>
  <si>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</si>
  <si>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</si>
  <si>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</si>
  <si>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</si>
  <si>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</si>
  <si>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</si>
  <si>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</si>
  <si>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</si>
  <si>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</si>
  <si>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</si>
  <si>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</si>
  <si>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</si>
  <si>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</si>
  <si>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</si>
  <si>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</si>
  <si>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</si>
  <si>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</si>
  <si>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</si>
  <si>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</si>
  <si>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</si>
  <si>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</si>
  <si>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</si>
  <si>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</si>
  <si>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</si>
  <si>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</si>
  <si>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</si>
  <si>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</si>
  <si>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</si>
  <si>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</si>
  <si>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</si>
  <si>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</si>
  <si>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</si>
  <si>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</si>
  <si>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</si>
  <si>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</si>
  <si>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</si>
  <si>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</si>
  <si>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</si>
  <si>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</si>
  <si>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</si>
  <si>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</si>
  <si>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</si>
  <si>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</si>
  <si>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</si>
  <si>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</si>
  <si>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</si>
  <si>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</si>
  <si>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</si>
  <si>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</si>
  <si>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</si>
  <si>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</si>
  <si>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</si>
  <si>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</si>
  <si>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</si>
  <si>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</si>
  <si>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</si>
  <si>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</si>
  <si>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</si>
  <si>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</si>
  <si>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</si>
  <si>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</si>
  <si>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</si>
  <si>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</si>
  <si>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</si>
  <si>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</si>
  <si>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</si>
  <si>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</si>
  <si>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</si>
  <si>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</si>
  <si>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</si>
  <si>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</si>
  <si>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</si>
  <si>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</si>
  <si>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</si>
  <si>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</si>
  <si>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</si>
  <si>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</si>
  <si>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</si>
  <si>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</si>
  <si>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</si>
  <si>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</si>
  <si>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</si>
  <si>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</si>
  <si>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</si>
  <si>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</si>
  <si>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</si>
  <si>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</si>
  <si>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</si>
  <si>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</si>
  <si>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</si>
  <si>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</si>
  <si>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</si>
  <si>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</si>
  <si>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</si>
  <si>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</si>
  <si>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</si>
  <si>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</si>
  <si>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</si>
  <si>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</si>
  <si>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</si>
  <si>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</si>
  <si>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</si>
  <si>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</si>
  <si>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</si>
  <si>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</si>
  <si>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</si>
  <si>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</si>
  <si>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</si>
  <si>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</si>
  <si>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</si>
  <si>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</si>
  <si>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</si>
  <si>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</si>
  <si>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</si>
  <si>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</si>
  <si>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</si>
  <si>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</si>
  <si>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</si>
  <si>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</si>
  <si>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</si>
  <si>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</si>
  <si>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</si>
  <si>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</si>
  <si>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</si>
  <si>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</si>
  <si>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</si>
  <si>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</si>
  <si>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</si>
  <si>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</si>
  <si>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</si>
  <si>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</si>
  <si>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</si>
  <si>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</si>
  <si>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</si>
  <si>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</si>
  <si>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</si>
  <si>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</si>
  <si>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</si>
  <si>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</si>
  <si>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</si>
  <si>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</si>
  <si>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</si>
  <si>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</si>
  <si>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</si>
  <si>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</si>
  <si>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</si>
  <si>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</si>
  <si>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</si>
  <si>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</si>
  <si>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</si>
  <si>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</si>
  <si>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</si>
  <si>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</si>
  <si>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</si>
  <si>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</si>
  <si>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</si>
  <si>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</si>
  <si>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</si>
  <si>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</si>
  <si>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</si>
  <si>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</si>
  <si>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</si>
  <si>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</si>
  <si>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</si>
  <si>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</si>
  <si>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</si>
  <si>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</si>
  <si>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</si>
  <si>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</si>
  <si>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</si>
  <si>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</si>
  <si>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</si>
  <si>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</si>
  <si>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</si>
  <si>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</si>
  <si>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</si>
  <si>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</si>
  <si>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</si>
  <si>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</si>
  <si>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</si>
  <si>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</si>
  <si>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</si>
  <si>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</si>
  <si>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</si>
  <si>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</si>
  <si>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</si>
  <si>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</si>
  <si>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</si>
  <si>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</si>
  <si>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</si>
  <si>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</si>
  <si>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</si>
  <si>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</si>
  <si>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</si>
  <si>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</si>
  <si>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</si>
  <si>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</si>
  <si>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</si>
  <si>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</si>
  <si>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</si>
  <si>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</si>
  <si>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</si>
  <si>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</si>
  <si>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</si>
  <si>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</si>
  <si>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</si>
  <si>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</si>
  <si>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</si>
  <si>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</si>
  <si>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</si>
  <si>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</si>
  <si>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</si>
  <si>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</si>
  <si>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</si>
  <si>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</si>
  <si>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</si>
  <si>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</si>
  <si>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</si>
  <si>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</si>
  <si>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</si>
  <si>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</si>
  <si>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</si>
  <si>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</si>
  <si>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</si>
  <si>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</si>
  <si>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</si>
  <si>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</si>
  <si>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</si>
  <si>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</si>
  <si>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</si>
  <si>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</si>
  <si>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</si>
  <si>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</si>
  <si>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</si>
  <si>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</si>
  <si>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</si>
  <si>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</si>
  <si>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</si>
  <si>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</si>
  <si>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</si>
  <si>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</si>
  <si>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</si>
  <si>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</si>
  <si>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</si>
  <si>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</si>
  <si>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</si>
  <si>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</si>
  <si>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</si>
  <si>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</si>
  <si>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</si>
  <si>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</si>
  <si>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</si>
  <si>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</si>
  <si>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</si>
  <si>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</si>
  <si>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</si>
  <si>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</si>
  <si>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</si>
  <si>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</si>
  <si>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</si>
  <si>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</si>
  <si>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</si>
  <si>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</si>
  <si>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</si>
  <si>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</si>
  <si>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</si>
  <si>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</si>
  <si>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</si>
  <si>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</si>
  <si>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</si>
  <si>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</si>
  <si>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</si>
  <si>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</si>
  <si>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</si>
  <si>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</si>
  <si>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</si>
  <si>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</si>
  <si>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</si>
  <si>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</si>
  <si>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</si>
  <si>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</si>
  <si>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</si>
  <si>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</si>
  <si>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</si>
  <si>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</si>
  <si>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</si>
  <si>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</si>
  <si>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</si>
  <si>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</si>
  <si>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</si>
  <si>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</si>
  <si>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</si>
  <si>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</si>
  <si>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</si>
  <si>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</si>
  <si>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</si>
  <si>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</si>
  <si>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</si>
  <si>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</si>
  <si>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</si>
  <si>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</si>
  <si>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</si>
  <si>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</si>
  <si>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</si>
  <si>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</si>
  <si>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</si>
  <si>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</si>
  <si>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</si>
  <si>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</si>
  <si>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</si>
  <si>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</si>
  <si>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</si>
  <si>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</si>
  <si>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</si>
  <si>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</si>
  <si>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</si>
  <si>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</si>
  <si>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</si>
  <si>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</si>
  <si>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</si>
  <si>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</si>
  <si>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</si>
  <si>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</si>
  <si>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</si>
  <si>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</si>
  <si>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</si>
  <si>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</si>
  <si>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</si>
  <si>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</si>
  <si>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</si>
  <si>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</si>
  <si>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</si>
  <si>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</si>
  <si>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</si>
  <si>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</si>
  <si>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</si>
  <si>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</si>
  <si>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</si>
  <si>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</si>
  <si>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</si>
  <si>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</si>
  <si>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</si>
  <si>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</si>
  <si>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</si>
  <si>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</si>
  <si>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</si>
  <si>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</si>
  <si>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</si>
  <si>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</si>
  <si>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</si>
  <si>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</si>
  <si>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</si>
  <si>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</si>
  <si>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</si>
  <si>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</si>
  <si>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</si>
  <si>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</si>
  <si>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</si>
  <si>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</si>
  <si>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</si>
  <si>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</si>
  <si>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</si>
  <si>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</si>
  <si>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</si>
  <si>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</si>
  <si>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</si>
  <si>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</si>
  <si>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</si>
  <si>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</si>
  <si>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</si>
  <si>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</si>
  <si>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</si>
  <si>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</si>
  <si>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</si>
  <si>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</si>
  <si>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</si>
  <si>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</si>
  <si>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</si>
  <si>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</si>
  <si>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</si>
  <si>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</si>
  <si>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</si>
  <si>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</si>
  <si>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</si>
  <si>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</si>
  <si>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</si>
  <si>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</si>
  <si>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</si>
  <si>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</si>
  <si>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</si>
  <si>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</si>
  <si>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</si>
  <si>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</si>
  <si>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</si>
  <si>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</si>
  <si>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</si>
  <si>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</si>
  <si>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</si>
  <si>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</si>
  <si>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</si>
  <si>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</si>
  <si>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</si>
  <si>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</si>
  <si>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</si>
  <si>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</si>
  <si>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</si>
  <si>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</si>
  <si>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</si>
  <si>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</si>
  <si>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</si>
  <si>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</si>
  <si>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</si>
  <si>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</si>
  <si>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</si>
  <si>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</si>
  <si>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</si>
  <si>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</si>
  <si>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</si>
  <si>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</si>
  <si>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</si>
  <si>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</si>
  <si>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</si>
  <si>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</si>
  <si>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</si>
  <si>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</si>
  <si>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</si>
  <si>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</si>
  <si>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</si>
  <si>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</si>
  <si>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</si>
  <si>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</si>
  <si>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</si>
  <si>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</si>
  <si>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</si>
  <si>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</si>
  <si>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</si>
  <si>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</si>
  <si>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</si>
  <si>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</si>
  <si>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</si>
  <si>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</si>
  <si>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</si>
  <si>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</si>
  <si>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</si>
  <si>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</si>
  <si>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</si>
  <si>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</si>
  <si>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</si>
  <si>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</si>
  <si>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</si>
  <si>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</si>
  <si>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</si>
  <si>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</si>
  <si>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</si>
  <si>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</si>
  <si>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</si>
  <si>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</si>
  <si>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</si>
  <si>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</si>
  <si>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</si>
  <si>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</si>
  <si>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</si>
  <si>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</si>
  <si>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</si>
  <si>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</si>
  <si>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</si>
  <si>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</si>
  <si>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</si>
  <si>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</si>
  <si>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</si>
  <si>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</si>
  <si>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</si>
  <si>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</si>
  <si>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</si>
  <si>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</si>
  <si>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</si>
  <si>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</si>
  <si>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</si>
  <si>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</si>
  <si>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</si>
  <si>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</si>
  <si>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</si>
  <si>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</si>
  <si>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</si>
  <si>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</si>
  <si>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</si>
  <si>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</si>
  <si>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</si>
  <si>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</si>
  <si>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</si>
  <si>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</si>
  <si>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</si>
  <si>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</si>
  <si>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</si>
  <si>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</si>
  <si>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</si>
  <si>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</si>
  <si>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</si>
  <si>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</si>
  <si>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</si>
  <si>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</si>
  <si>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</si>
  <si>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</si>
  <si>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</si>
  <si>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</si>
  <si>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</si>
  <si>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</si>
  <si>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</si>
  <si>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</si>
  <si>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</si>
  <si>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</si>
  <si>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</si>
  <si>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</si>
  <si>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</si>
  <si>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</si>
  <si>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</si>
  <si>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</si>
  <si>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</si>
  <si>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</si>
  <si>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</si>
  <si>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</si>
  <si>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</si>
  <si>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</si>
  <si>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</si>
  <si>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</si>
  <si>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</si>
  <si>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</si>
  <si>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</si>
  <si>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</si>
  <si>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</si>
  <si>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</si>
  <si>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</si>
  <si>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</si>
  <si>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</si>
  <si>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</si>
  <si>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</si>
  <si>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</si>
  <si>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</si>
  <si>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</si>
  <si>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</si>
  <si>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</si>
  <si>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</si>
  <si>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</si>
  <si>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</si>
  <si>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</si>
  <si>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</si>
  <si>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</si>
  <si>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</si>
  <si>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</si>
  <si>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</si>
  <si>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</si>
  <si>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</si>
  <si>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</si>
  <si>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</si>
  <si>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</si>
  <si>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</si>
  <si>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</si>
  <si>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</si>
  <si>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</si>
  <si>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</si>
  <si>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</si>
  <si>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</si>
  <si>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</si>
  <si>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</si>
  <si>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</si>
  <si>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</si>
  <si>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</si>
  <si>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</si>
  <si>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</si>
  <si>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</si>
  <si>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</si>
  <si>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</si>
  <si>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</si>
  <si>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</si>
  <si>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</si>
  <si>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</si>
  <si>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</si>
  <si>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</si>
  <si>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</si>
  <si>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</si>
  <si>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</si>
  <si>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</si>
  <si>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</si>
  <si>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</si>
  <si>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</si>
  <si>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</si>
  <si>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</si>
  <si>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</si>
  <si>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</si>
  <si>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</si>
  <si>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</si>
  <si>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</si>
  <si>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</si>
  <si>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</si>
  <si>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</si>
  <si>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</si>
  <si>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</si>
  <si>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</si>
  <si>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</si>
  <si>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</si>
  <si>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</si>
  <si>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</si>
  <si>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</si>
  <si>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</si>
  <si>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</si>
  <si>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</si>
  <si>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</si>
  <si>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</si>
  <si>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</si>
  <si>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</si>
  <si>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</si>
  <si>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</si>
  <si>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</si>
  <si>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</si>
  <si>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</si>
  <si>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</si>
  <si>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</si>
  <si>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</si>
  <si>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</si>
  <si>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</si>
  <si>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</si>
  <si>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</si>
  <si>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</si>
  <si>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</si>
  <si>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</si>
  <si>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</si>
  <si>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</si>
  <si>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</si>
  <si>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</si>
  <si>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</si>
  <si>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</si>
  <si>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</si>
  <si>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</si>
  <si>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</si>
  <si>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</si>
  <si>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</si>
  <si>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</si>
  <si>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</si>
  <si>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</si>
  <si>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</si>
  <si>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</si>
  <si>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</si>
  <si>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</si>
  <si>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</si>
  <si>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</si>
  <si>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</si>
  <si>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</si>
  <si>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</si>
  <si>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</si>
  <si>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</si>
  <si>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</si>
  <si>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</si>
  <si>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</si>
  <si>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</si>
  <si>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</si>
  <si>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</si>
  <si>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</si>
  <si>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</si>
  <si>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</si>
  <si>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</si>
  <si>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</si>
  <si>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</si>
  <si>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</si>
  <si>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</si>
  <si>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</si>
  <si>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</si>
  <si>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</si>
  <si>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</si>
  <si>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</si>
  <si>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</si>
  <si>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</si>
  <si>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</si>
  <si>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</si>
  <si>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</si>
  <si>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</si>
  <si>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</si>
  <si>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</si>
  <si>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</si>
  <si>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</si>
  <si>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</si>
  <si>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</si>
  <si>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</si>
  <si>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</si>
  <si>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</si>
  <si>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</si>
  <si>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</si>
  <si>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</si>
  <si>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</si>
  <si>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</si>
  <si>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</si>
  <si>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</si>
  <si>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</si>
  <si>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</si>
  <si>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</si>
  <si>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</si>
  <si>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</si>
  <si>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</si>
  <si>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</si>
  <si>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</si>
  <si>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</si>
  <si>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</si>
  <si>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</si>
  <si>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</si>
  <si>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</si>
  <si>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</si>
  <si>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</si>
  <si>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</si>
  <si>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</si>
  <si>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</si>
  <si>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</si>
  <si>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</si>
  <si>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</si>
  <si>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</si>
  <si>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</si>
  <si>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</si>
  <si>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</si>
  <si>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</si>
  <si>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</si>
  <si>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</si>
  <si>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</si>
  <si>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</si>
  <si>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</si>
  <si>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</si>
  <si>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</si>
  <si>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</si>
  <si>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</si>
  <si>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</si>
  <si>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</si>
  <si>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</si>
  <si>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</si>
  <si>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</si>
  <si>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</si>
  <si>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</si>
  <si>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</si>
  <si>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</si>
  <si>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</si>
  <si>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</si>
  <si>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</si>
  <si>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</si>
  <si>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</si>
  <si>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</si>
  <si>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</si>
  <si>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</si>
  <si>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</si>
  <si>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</si>
  <si>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</si>
  <si>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</si>
  <si>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</si>
  <si>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</si>
  <si>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</si>
  <si>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</si>
  <si>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</si>
  <si>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</si>
  <si>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</si>
  <si>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</si>
  <si>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</si>
  <si>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</si>
  <si>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</si>
  <si>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</si>
  <si>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</si>
  <si>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</si>
  <si>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</si>
  <si>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</si>
  <si>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</si>
  <si>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</si>
  <si>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</si>
  <si>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</si>
  <si>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</si>
  <si>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</si>
  <si>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</si>
  <si>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</si>
  <si>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</si>
  <si>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</si>
  <si>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</si>
  <si>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</si>
  <si>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</si>
  <si>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</si>
  <si>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</si>
  <si>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</si>
  <si>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</si>
  <si>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</si>
  <si>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</si>
  <si>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</si>
  <si>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</si>
  <si>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</si>
  <si>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</si>
  <si>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</si>
  <si>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</si>
  <si>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</si>
  <si>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</si>
  <si>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</si>
  <si>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</si>
  <si>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</si>
  <si>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</si>
  <si>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</si>
  <si>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</si>
  <si>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</si>
  <si>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</si>
  <si>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</si>
  <si>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</si>
  <si>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</si>
  <si>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</si>
  <si>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</si>
  <si>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</si>
  <si>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</si>
  <si>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</si>
  <si>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</si>
  <si>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</si>
  <si>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</si>
  <si>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</si>
  <si>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</si>
  <si>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</si>
  <si>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</si>
  <si>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</si>
  <si>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</si>
  <si>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</si>
  <si>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</si>
  <si>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</si>
  <si>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</si>
  <si>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</si>
  <si>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</si>
  <si>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</si>
  <si>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</si>
  <si>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</si>
  <si>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</si>
  <si>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</si>
  <si>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</si>
  <si>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</si>
  <si>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</si>
  <si>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</si>
  <si>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</si>
  <si>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</si>
  <si>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</si>
  <si>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</si>
  <si>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</si>
  <si>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</si>
  <si>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</si>
  <si>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</si>
  <si>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</si>
  <si>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</si>
  <si>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</si>
  <si>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</si>
  <si>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</si>
  <si>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</si>
  <si>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</si>
  <si>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</si>
  <si>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</si>
  <si>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</si>
  <si>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</si>
  <si>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</si>
  <si>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</si>
  <si>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</si>
  <si>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</si>
  <si>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</si>
  <si>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</si>
  <si>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</si>
  <si>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</si>
  <si>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</si>
  <si>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</si>
  <si>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</si>
  <si>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</si>
  <si>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</si>
  <si>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</si>
  <si>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</si>
  <si>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</si>
  <si>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</si>
  <si>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</si>
  <si>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</si>
  <si>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</si>
  <si>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</si>
  <si>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</si>
  <si>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</si>
  <si>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</si>
  <si>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</si>
  <si>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</si>
  <si>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</si>
  <si>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</si>
  <si>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</si>
  <si>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</si>
  <si>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</si>
  <si>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</si>
  <si>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</si>
  <si>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</si>
  <si>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</si>
  <si>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</si>
  <si>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</si>
  <si>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</si>
  <si>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</si>
  <si>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</si>
  <si>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</si>
  <si>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</si>
  <si>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</si>
  <si>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</si>
  <si>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</si>
  <si>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</si>
  <si>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</si>
  <si>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</si>
  <si>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</si>
  <si>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</si>
  <si>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</si>
  <si>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</si>
  <si>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</si>
  <si>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</si>
  <si>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</si>
  <si>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</si>
  <si>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</si>
  <si>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</si>
  <si>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</si>
  <si>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</si>
  <si>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</si>
  <si>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</si>
  <si>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</si>
  <si>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</si>
  <si>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</si>
  <si>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</si>
  <si>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</si>
  <si>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</si>
  <si>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</si>
  <si>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</si>
  <si>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</si>
  <si>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</si>
  <si>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</si>
  <si>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</si>
  <si>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</si>
  <si>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</si>
  <si>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</si>
  <si>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</si>
  <si>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</si>
  <si>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</si>
  <si>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</si>
  <si>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</si>
  <si>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</si>
  <si>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</si>
  <si>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</si>
  <si>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</si>
  <si>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</si>
  <si>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</si>
  <si>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</si>
  <si>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</si>
  <si>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</si>
  <si>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</si>
  <si>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</si>
  <si>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</si>
  <si>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</si>
  <si>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</si>
  <si>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</si>
  <si>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</si>
  <si>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</si>
  <si>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</si>
  <si>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</si>
  <si>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</si>
  <si>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</si>
  <si>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</si>
  <si>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</si>
  <si>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</si>
  <si>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</si>
  <si>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</si>
  <si>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</si>
  <si>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</si>
  <si>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</si>
  <si>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</si>
  <si>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</si>
  <si>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</si>
  <si>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</si>
  <si>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</si>
  <si>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</si>
  <si>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</si>
  <si>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</si>
  <si>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</si>
  <si>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</si>
  <si>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</si>
  <si>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</si>
  <si>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</si>
  <si>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</si>
  <si>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</si>
  <si>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</si>
  <si>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</si>
  <si>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</si>
  <si>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</si>
  <si>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</si>
  <si>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</si>
  <si>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</si>
  <si>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</si>
  <si>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</si>
  <si>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</si>
  <si>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</si>
  <si>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</si>
  <si>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</si>
  <si>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</si>
  <si>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</si>
  <si>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</si>
  <si>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</si>
  <si>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</si>
  <si>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</si>
  <si>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</si>
  <si>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</si>
  <si>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</si>
  <si>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</si>
  <si>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</si>
  <si>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</si>
  <si>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</si>
  <si>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</si>
  <si>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</si>
  <si>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</si>
  <si>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</si>
  <si>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</si>
  <si>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</si>
  <si>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</si>
  <si>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</si>
  <si>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</si>
  <si>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</si>
  <si>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</si>
  <si>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</si>
  <si>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</si>
  <si>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</si>
  <si>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</si>
  <si>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</si>
  <si>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</si>
  <si>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</si>
  <si>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</si>
  <si>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</si>
  <si>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</si>
  <si>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</si>
  <si>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</si>
  <si>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</si>
  <si>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</si>
  <si>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</si>
  <si>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</si>
  <si>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</si>
  <si>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</si>
  <si>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</si>
  <si>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</si>
  <si>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</si>
  <si>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</si>
  <si>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</si>
  <si>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</si>
  <si>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</si>
  <si>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</si>
  <si>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</si>
  <si>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</si>
  <si>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</si>
  <si>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</si>
  <si>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</si>
  <si>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</si>
  <si>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</si>
  <si>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</si>
  <si>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</si>
  <si>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</si>
  <si>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</si>
  <si>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</si>
  <si>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</si>
  <si>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</si>
  <si>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</si>
  <si>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</si>
  <si>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</si>
  <si>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</si>
  <si>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</si>
  <si>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</si>
  <si>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</si>
  <si>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</si>
  <si>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</si>
  <si>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</si>
  <si>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</si>
  <si>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</si>
  <si>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</si>
  <si>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</si>
  <si>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</si>
  <si>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</si>
  <si>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</si>
  <si>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</si>
  <si>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</si>
  <si>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</si>
  <si>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</si>
  <si>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</si>
  <si>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</si>
  <si>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</si>
  <si>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</si>
  <si>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</si>
  <si>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</si>
  <si>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</si>
  <si>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</si>
  <si>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</si>
  <si>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</si>
  <si>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</si>
  <si>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</si>
  <si>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</si>
  <si>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</si>
  <si>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</si>
  <si>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</si>
  <si>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</si>
  <si>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</si>
  <si>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</si>
  <si>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</si>
  <si>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</si>
  <si>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</si>
  <si>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</si>
  <si>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</si>
  <si>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</si>
  <si>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</si>
  <si>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</si>
  <si>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</si>
  <si>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</si>
  <si>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</si>
  <si>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</si>
  <si>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</si>
  <si>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</si>
  <si>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</si>
  <si>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</si>
  <si>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</si>
  <si>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</si>
  <si>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</si>
  <si>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</si>
  <si>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</si>
  <si>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</si>
  <si>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</si>
  <si>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</si>
  <si>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</si>
  <si>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</si>
  <si>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</si>
  <si>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</si>
  <si>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</si>
  <si>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</si>
  <si>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</si>
  <si>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</si>
  <si>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</si>
  <si>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</si>
  <si>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</si>
  <si>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</si>
  <si>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</si>
  <si>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</si>
  <si>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</si>
  <si>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</si>
  <si>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</si>
  <si>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</si>
  <si>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</si>
  <si>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</si>
  <si>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</si>
  <si>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</si>
  <si>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</si>
  <si>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</si>
  <si>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</si>
  <si>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</si>
  <si>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</si>
  <si>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</si>
  <si>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</si>
  <si>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</si>
  <si>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</si>
  <si>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</si>
  <si>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</si>
  <si>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</si>
  <si>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</si>
  <si>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</si>
  <si>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</si>
  <si>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</si>
  <si>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</si>
  <si>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</si>
  <si>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</si>
  <si>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</si>
  <si>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</si>
  <si>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</si>
  <si>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</si>
  <si>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</si>
  <si>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</si>
  <si>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</si>
  <si>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</si>
  <si>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</si>
  <si>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</si>
  <si>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</si>
  <si>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</si>
  <si>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</si>
  <si>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</si>
  <si>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</si>
  <si>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</si>
  <si>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</si>
  <si>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</si>
  <si>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</si>
  <si>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</si>
  <si>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</si>
  <si>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</si>
  <si>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</si>
  <si>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</si>
  <si>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</si>
  <si>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</si>
  <si>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</si>
  <si>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</si>
  <si>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</si>
  <si>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</si>
  <si>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</si>
  <si>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</si>
  <si>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</si>
  <si>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</si>
  <si>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</si>
  <si>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</si>
  <si>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</si>
  <si>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</si>
  <si>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</si>
  <si>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</si>
  <si>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</si>
  <si>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</si>
  <si>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</si>
  <si>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</si>
  <si>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</si>
  <si>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</si>
  <si>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</si>
  <si>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</si>
  <si>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</si>
  <si>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</si>
  <si>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</si>
  <si>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</si>
  <si>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</si>
  <si>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</si>
  <si>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</si>
  <si>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</si>
  <si>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</si>
  <si>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</si>
  <si>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</si>
  <si>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</si>
  <si>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</si>
  <si>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</si>
  <si>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</si>
  <si>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</si>
  <si>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</si>
  <si>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</si>
  <si>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</si>
  <si>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</si>
  <si>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</si>
  <si>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</si>
  <si>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</si>
  <si>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</si>
  <si>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</si>
  <si>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</si>
  <si>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</si>
  <si>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</si>
  <si>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</si>
  <si>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</si>
  <si>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</si>
  <si>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</si>
  <si>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</si>
  <si>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</si>
  <si>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</si>
  <si>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</si>
  <si>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</si>
  <si>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</si>
  <si>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</si>
  <si>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</si>
  <si>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</si>
  <si>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</si>
  <si>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</si>
  <si>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</si>
  <si>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</si>
  <si>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</si>
  <si>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</si>
  <si>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</si>
  <si>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</si>
  <si>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</si>
  <si>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</si>
  <si>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</si>
  <si>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</si>
  <si>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</si>
  <si>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</si>
  <si>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</si>
  <si>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</si>
  <si>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</si>
  <si>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</si>
  <si>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</si>
  <si>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</si>
  <si>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</si>
  <si>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</si>
  <si>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</si>
  <si>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</si>
  <si>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</si>
  <si>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</si>
  <si>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</si>
  <si>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</si>
  <si>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</si>
  <si>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</si>
  <si>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</si>
  <si>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</si>
  <si>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</si>
  <si>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</si>
  <si>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</si>
  <si>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</si>
  <si>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</si>
  <si>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</si>
  <si>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</si>
  <si>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</si>
  <si>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</si>
  <si>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</si>
  <si>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</si>
  <si>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</si>
  <si>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</si>
  <si>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</si>
  <si>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</si>
  <si>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</si>
  <si>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</si>
  <si>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</si>
  <si>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</si>
  <si>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</si>
  <si>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</si>
  <si>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</si>
  <si>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</si>
  <si>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</si>
  <si>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</si>
  <si>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</si>
  <si>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</si>
  <si>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</si>
  <si>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</si>
  <si>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</si>
  <si>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</si>
  <si>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</si>
  <si>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</si>
  <si>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</si>
  <si>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</si>
  <si>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</si>
  <si>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</si>
  <si>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</si>
  <si>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</si>
  <si>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</si>
  <si>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</si>
  <si>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</si>
  <si>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</si>
  <si>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</si>
  <si>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</si>
  <si>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</si>
  <si>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</si>
  <si>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</si>
  <si>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</si>
  <si>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</si>
  <si>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</si>
  <si>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</si>
  <si>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</si>
  <si>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</si>
  <si>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</si>
  <si>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</si>
  <si>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</si>
  <si>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</si>
  <si>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</si>
  <si>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</si>
  <si>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</si>
  <si>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</si>
  <si>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</si>
  <si>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</si>
  <si>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</si>
  <si>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</si>
  <si>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</si>
  <si>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</si>
  <si>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</si>
  <si>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</si>
  <si>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</si>
  <si>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</si>
  <si>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</si>
  <si>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</si>
  <si>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</si>
  <si>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</si>
  <si>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</si>
  <si>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</si>
  <si>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</si>
  <si>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</si>
  <si>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</si>
  <si>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</si>
  <si>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</si>
  <si>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</si>
  <si>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</si>
  <si>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</si>
  <si>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</si>
  <si>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</si>
  <si>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</si>
  <si>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</si>
  <si>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</si>
  <si>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</si>
  <si>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</si>
  <si>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</si>
  <si>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</si>
  <si>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</si>
  <si>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</si>
  <si>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</si>
  <si>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</si>
  <si>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</si>
  <si>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</si>
  <si>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</si>
  <si>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</si>
  <si>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</si>
  <si>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</si>
  <si>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</si>
  <si>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</si>
  <si>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</si>
  <si>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</si>
  <si>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</si>
  <si>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</si>
  <si>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</si>
  <si>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</si>
  <si>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</si>
  <si>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</si>
  <si>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</si>
  <si>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</si>
  <si>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</si>
  <si>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</si>
  <si>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</si>
  <si>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</si>
  <si>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</si>
  <si>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</si>
  <si>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</si>
  <si>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</si>
  <si>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</si>
  <si>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</si>
  <si>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</si>
  <si>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</si>
  <si>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</si>
  <si>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</si>
  <si>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</si>
  <si>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</si>
  <si>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</si>
  <si>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</si>
  <si>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</si>
  <si>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</si>
  <si>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</si>
  <si>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</si>
  <si>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</si>
  <si>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</si>
  <si>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</si>
  <si>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</si>
  <si>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</si>
  <si>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</si>
  <si>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</si>
  <si>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</si>
  <si>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</si>
  <si>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</si>
  <si>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</si>
  <si>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</si>
  <si>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</si>
  <si>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</si>
  <si>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</si>
  <si>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</si>
  <si>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</si>
  <si>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</si>
  <si>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</si>
  <si>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</si>
  <si>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</si>
  <si>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</si>
  <si>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</si>
  <si>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</si>
  <si>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</si>
  <si>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</si>
  <si>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</si>
  <si>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</si>
  <si>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</si>
  <si>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</si>
  <si>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</si>
  <si>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</si>
  <si>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</si>
  <si>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</si>
  <si>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</si>
  <si>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</si>
  <si>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</si>
  <si>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</si>
  <si>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</si>
  <si>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</si>
  <si>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</si>
  <si>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</si>
  <si>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</si>
  <si>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</si>
  <si>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</si>
  <si>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</si>
  <si>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</si>
  <si>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</si>
  <si>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</si>
  <si>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</si>
  <si>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</si>
  <si>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</si>
  <si>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</si>
  <si>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</si>
  <si>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</si>
  <si>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</si>
  <si>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</si>
  <si>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</si>
  <si>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</si>
  <si>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</si>
  <si>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</si>
  <si>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</si>
  <si>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</si>
  <si>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</si>
  <si>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</si>
  <si>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</si>
  <si>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</si>
  <si>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</si>
  <si>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</si>
  <si>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</si>
  <si>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</si>
  <si>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</si>
  <si>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</si>
  <si>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</si>
  <si>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</si>
  <si>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</si>
  <si>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</si>
  <si>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</si>
  <si>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</si>
  <si>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</si>
  <si>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</si>
  <si>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</si>
  <si>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</si>
  <si>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</si>
  <si>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</si>
  <si>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</si>
  <si>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</si>
  <si>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</si>
  <si>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</si>
  <si>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</si>
  <si>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</si>
  <si>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</si>
  <si>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</si>
  <si>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</si>
  <si>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</si>
  <si>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</si>
  <si>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</si>
  <si>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</si>
  <si>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</si>
  <si>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</si>
  <si>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</si>
  <si>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</si>
  <si>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</si>
  <si>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</si>
  <si>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</si>
  <si>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</si>
  <si>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</si>
  <si>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</si>
  <si>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</si>
  <si>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</si>
  <si>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</si>
  <si>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</si>
  <si>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</si>
  <si>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</si>
  <si>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</si>
  <si>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</si>
  <si>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</si>
  <si>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</si>
  <si>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</si>
  <si>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</si>
  <si>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</si>
  <si>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</si>
  <si>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</si>
  <si>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</si>
  <si>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</si>
  <si>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</si>
  <si>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</si>
  <si>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</si>
  <si>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</si>
  <si>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</si>
  <si>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</si>
  <si>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</si>
  <si>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</si>
  <si>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</si>
  <si>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</si>
  <si>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</si>
  <si>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</si>
  <si>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</si>
  <si>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</si>
  <si>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</si>
  <si>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</si>
  <si>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</si>
  <si>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</si>
  <si>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</si>
  <si>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</si>
  <si>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</si>
  <si>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</si>
  <si>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</si>
  <si>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</si>
  <si>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</si>
  <si>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</si>
  <si>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</si>
  <si>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</si>
  <si>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</si>
  <si>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</si>
  <si>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</si>
  <si>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</si>
  <si>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</si>
  <si>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</si>
  <si>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</si>
  <si>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</si>
  <si>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</si>
  <si>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</si>
  <si>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</si>
  <si>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</si>
  <si>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</si>
  <si>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</si>
  <si>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</si>
  <si>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</si>
  <si>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</si>
  <si>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</si>
  <si>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</si>
  <si>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</si>
  <si>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</si>
  <si>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</si>
  <si>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</si>
  <si>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</si>
  <si>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</si>
  <si>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</si>
  <si>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</si>
  <si>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</si>
  <si>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</si>
  <si>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</si>
  <si>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</si>
  <si>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</si>
  <si>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</si>
  <si>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</si>
  <si>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</si>
  <si>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</si>
  <si>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</si>
  <si>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</si>
  <si>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</si>
  <si>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</si>
  <si>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</si>
  <si>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</si>
  <si>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</si>
  <si>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</si>
  <si>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</si>
  <si>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</si>
  <si>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</si>
  <si>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</si>
  <si>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</si>
  <si>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</si>
  <si>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</si>
  <si>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</si>
  <si>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</si>
  <si>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</si>
  <si>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</si>
  <si>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</si>
  <si>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</si>
  <si>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</si>
  <si>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</si>
  <si>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</si>
  <si>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</si>
  <si>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</si>
  <si>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</si>
  <si>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</si>
  <si>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</si>
  <si>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</si>
  <si>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</si>
  <si>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</si>
  <si>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</si>
  <si>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</si>
  <si>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</si>
  <si>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</si>
  <si>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</si>
  <si>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</si>
  <si>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</si>
  <si>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</si>
  <si>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</si>
  <si>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</si>
  <si>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</si>
  <si>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</si>
  <si>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</si>
  <si>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</si>
  <si>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</si>
  <si>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</si>
  <si>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</si>
  <si>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</si>
  <si>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</si>
  <si>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</si>
  <si>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</si>
  <si>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</si>
  <si>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</si>
  <si>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</si>
  <si>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</si>
  <si>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</si>
  <si>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</si>
  <si>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</si>
  <si>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</si>
  <si>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</si>
  <si>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</si>
  <si>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</si>
  <si>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</si>
  <si>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</si>
  <si>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</si>
  <si>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</si>
  <si>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</si>
  <si>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</si>
  <si>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</si>
  <si>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</si>
  <si>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</si>
  <si>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</si>
  <si>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</si>
  <si>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</si>
  <si>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</si>
  <si>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</si>
  <si>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</si>
  <si>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</si>
  <si>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</si>
  <si>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</si>
  <si>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</si>
  <si>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</si>
  <si>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</si>
  <si>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</si>
  <si>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</si>
  <si>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</si>
  <si>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</si>
  <si>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</si>
  <si>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</si>
  <si>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</si>
  <si>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</si>
  <si>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</si>
  <si>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</si>
  <si>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</si>
  <si>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</si>
  <si>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</si>
  <si>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</si>
  <si>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</si>
  <si>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</si>
  <si>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</si>
  <si>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</si>
  <si>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</si>
  <si>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</si>
  <si>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</si>
  <si>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</si>
  <si>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</si>
  <si>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</si>
  <si>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</si>
  <si>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</si>
  <si>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</si>
  <si>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</si>
  <si>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</si>
  <si>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</si>
  <si>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</si>
  <si>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</si>
  <si>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</si>
  <si>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</si>
  <si>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</si>
  <si>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</si>
  <si>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</si>
  <si>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</si>
  <si>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</si>
  <si>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</si>
  <si>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</si>
  <si>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</si>
  <si>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</si>
  <si>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</si>
  <si>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</si>
  <si>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</si>
  <si>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</si>
  <si>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</si>
  <si>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</si>
  <si>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</si>
  <si>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</si>
  <si>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</si>
  <si>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</si>
  <si>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</si>
  <si>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</si>
  <si>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</si>
  <si>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</si>
  <si>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</si>
  <si>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</si>
  <si>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</si>
  <si>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</si>
  <si>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</si>
  <si>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</si>
  <si>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</si>
  <si>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</si>
  <si>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</si>
  <si>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</si>
  <si>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</si>
  <si>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</si>
  <si>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</si>
  <si>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</si>
  <si>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</si>
  <si>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</si>
  <si>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</si>
  <si>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</si>
  <si>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</si>
  <si>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</si>
  <si>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</si>
  <si>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</si>
  <si>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</si>
  <si>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</si>
  <si>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</si>
  <si>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</si>
  <si>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</si>
  <si>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</si>
  <si>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</si>
  <si>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</si>
  <si>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</si>
  <si>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</si>
  <si>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</si>
  <si>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</si>
  <si>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</si>
  <si>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</si>
  <si>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</si>
  <si>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</si>
  <si>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</si>
  <si>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</si>
  <si>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</si>
  <si>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</si>
  <si>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</si>
  <si>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</si>
  <si>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</si>
  <si>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</si>
  <si>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</si>
  <si>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</si>
  <si>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</si>
  <si>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</si>
  <si>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</si>
  <si>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</si>
  <si>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</si>
  <si>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</si>
  <si>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</si>
  <si>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</si>
  <si>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</si>
  <si>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</si>
  <si>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</si>
  <si>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</si>
  <si>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</si>
  <si>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</si>
  <si>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</si>
  <si>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</si>
  <si>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</si>
  <si>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</si>
  <si>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</si>
  <si>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</si>
  <si>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</si>
  <si>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</si>
  <si>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</si>
  <si>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</si>
  <si>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</si>
  <si>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</si>
  <si>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</si>
  <si>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</si>
  <si>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</si>
  <si>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</si>
  <si>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</si>
  <si>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</si>
  <si>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</si>
  <si>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</si>
  <si>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</si>
  <si>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</si>
  <si>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</si>
  <si>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</si>
  <si>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</si>
  <si>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</si>
  <si>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</si>
  <si>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</si>
  <si>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</si>
  <si>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</si>
  <si>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</si>
  <si>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</si>
  <si>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</si>
  <si>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</si>
  <si>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</si>
  <si>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</si>
  <si>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</si>
  <si>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</si>
  <si>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</si>
  <si>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</si>
  <si>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</si>
  <si>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</si>
  <si>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</si>
  <si>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</si>
  <si>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</si>
  <si>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</si>
  <si>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</si>
  <si>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</si>
  <si>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</si>
  <si>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</si>
  <si>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</si>
  <si>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</si>
  <si>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</si>
  <si>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</si>
  <si>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</si>
  <si>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</si>
  <si>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</si>
  <si>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</si>
  <si>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</si>
  <si>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</si>
  <si>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</si>
  <si>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</si>
  <si>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</si>
  <si>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</si>
  <si>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</si>
  <si>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</si>
  <si>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</si>
  <si>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</si>
  <si>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</si>
  <si>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</si>
  <si>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</si>
  <si>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</si>
  <si>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</si>
  <si>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</si>
  <si>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</si>
  <si>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</si>
  <si>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</si>
  <si>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</si>
  <si>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</si>
  <si>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</si>
  <si>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</si>
  <si>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</si>
  <si>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</si>
  <si>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</si>
  <si>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</si>
  <si>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</si>
  <si>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</si>
  <si>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</si>
  <si>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</si>
  <si>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</si>
  <si>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</si>
  <si>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</si>
  <si>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</si>
  <si>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</si>
  <si>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</si>
  <si>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</si>
  <si>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</si>
  <si>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</si>
  <si>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</si>
  <si>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</si>
  <si>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</si>
  <si>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</si>
  <si>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</si>
  <si>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</si>
  <si>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</si>
  <si>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</si>
  <si>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</si>
  <si>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</si>
  <si>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</si>
  <si>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</si>
  <si>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</si>
  <si>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</si>
  <si>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</si>
  <si>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</si>
  <si>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</si>
  <si>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</si>
  <si>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</si>
  <si>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</si>
  <si>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</si>
  <si>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</si>
  <si>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</si>
  <si>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</si>
  <si>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</si>
  <si>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</si>
  <si>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</si>
  <si>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</si>
  <si>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</si>
  <si>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</si>
  <si>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</si>
  <si>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</si>
  <si>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</si>
  <si>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</si>
  <si>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</si>
  <si>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</si>
  <si>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</si>
  <si>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</si>
  <si>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</si>
  <si>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</si>
  <si>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</si>
  <si>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</si>
  <si>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</si>
  <si>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</si>
  <si>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</si>
  <si>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</si>
  <si>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</si>
  <si>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</si>
  <si>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</si>
  <si>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</si>
  <si>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</si>
  <si>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</si>
  <si>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</si>
  <si>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</si>
  <si>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</si>
  <si>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</si>
  <si>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</si>
  <si>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</si>
  <si>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</si>
  <si>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</si>
  <si>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</si>
  <si>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</si>
  <si>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</si>
  <si>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</si>
  <si>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</si>
  <si>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</si>
  <si>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</si>
  <si>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</si>
  <si>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</si>
  <si>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</si>
  <si>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</si>
  <si>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</si>
  <si>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</si>
  <si>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</si>
  <si>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</si>
  <si>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</si>
  <si>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</si>
  <si>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</si>
  <si>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</si>
  <si>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</si>
  <si>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</si>
  <si>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</si>
  <si>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</si>
  <si>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</si>
  <si>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</si>
  <si>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</si>
  <si>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</si>
  <si>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</si>
  <si>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</si>
  <si>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</si>
  <si>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</si>
  <si>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</si>
  <si>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</si>
  <si>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</si>
  <si>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</si>
  <si>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</si>
  <si>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</si>
  <si>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</si>
  <si>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</si>
  <si>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</si>
  <si>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</si>
  <si>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</si>
  <si>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</si>
  <si>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</si>
  <si>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</si>
  <si>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</si>
  <si>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</si>
  <si>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</si>
  <si>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</si>
  <si>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</si>
  <si>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</si>
  <si>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</si>
  <si>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</si>
  <si>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</si>
  <si>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</si>
  <si>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</si>
  <si>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</si>
  <si>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</si>
  <si>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</si>
  <si>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</si>
  <si>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</si>
  <si>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</si>
  <si>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</si>
  <si>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</si>
  <si>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</si>
  <si>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</si>
  <si>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</si>
  <si>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</si>
  <si>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</si>
  <si>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</si>
  <si>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</si>
  <si>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</si>
  <si>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</si>
  <si>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</si>
  <si>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</si>
  <si>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</si>
  <si>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</si>
  <si>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</si>
  <si>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</si>
  <si>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</si>
  <si>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</si>
  <si>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</si>
  <si>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</si>
  <si>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</si>
  <si>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</si>
  <si>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</si>
  <si>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</si>
  <si>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</si>
  <si>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</si>
  <si>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</si>
  <si>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</si>
  <si>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</si>
  <si>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</si>
  <si>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</si>
  <si>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</si>
  <si>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</si>
  <si>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</si>
  <si>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</si>
  <si>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</si>
  <si>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</si>
  <si>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</si>
  <si>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</si>
  <si>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</si>
  <si>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</si>
  <si>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</si>
  <si>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</si>
  <si>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</si>
  <si>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</si>
  <si>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</si>
  <si>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</si>
  <si>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</si>
  <si>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</si>
  <si>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</si>
  <si>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</si>
  <si>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</si>
  <si>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</si>
  <si>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</si>
  <si>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</si>
  <si>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</si>
  <si>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</si>
  <si>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</si>
  <si>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</si>
  <si>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</si>
  <si>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</si>
  <si>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</si>
  <si>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</si>
  <si>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</si>
  <si>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</si>
  <si>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</si>
  <si>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</si>
  <si>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</si>
  <si>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</si>
  <si>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</si>
  <si>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</si>
  <si>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</si>
  <si>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</si>
  <si>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</si>
  <si>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</si>
  <si>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</si>
  <si>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</si>
  <si>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</si>
  <si>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</si>
  <si>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</si>
  <si>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</si>
  <si>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</si>
  <si>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</si>
  <si>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</si>
  <si>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</si>
  <si>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</si>
  <si>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</si>
  <si>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</si>
  <si>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</si>
  <si>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</si>
  <si>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</si>
  <si>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</si>
  <si>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</si>
  <si>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</si>
  <si>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</si>
  <si>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</si>
  <si>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</si>
  <si>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</si>
  <si>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</si>
  <si>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</si>
  <si>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</si>
  <si>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</si>
  <si>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</si>
  <si>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</si>
  <si>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</si>
  <si>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</si>
  <si>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</si>
  <si>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</si>
  <si>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</si>
  <si>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</si>
  <si>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</si>
  <si>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</si>
  <si>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</si>
  <si>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</si>
  <si>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</si>
  <si>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</si>
  <si>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</si>
  <si>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</si>
  <si>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</si>
  <si>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</si>
  <si>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</si>
  <si>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</si>
  <si>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</si>
  <si>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</si>
  <si>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</si>
  <si>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</si>
  <si>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</si>
  <si>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</si>
  <si>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</si>
  <si>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</si>
  <si>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</si>
  <si>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</si>
  <si>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</si>
  <si>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</si>
  <si>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</si>
  <si>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</si>
  <si>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</si>
  <si>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</si>
  <si>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</si>
  <si>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</si>
  <si>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</si>
  <si>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</si>
  <si>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</si>
  <si>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</si>
  <si>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</si>
  <si>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</si>
  <si>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</si>
  <si>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</si>
  <si>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</si>
  <si>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</si>
  <si>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</si>
  <si>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</si>
  <si>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</si>
  <si>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</si>
  <si>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</si>
  <si>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</si>
  <si>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</si>
  <si>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</si>
  <si>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</si>
  <si>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</si>
  <si>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</si>
  <si>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</si>
  <si>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</si>
  <si>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</si>
  <si>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</si>
  <si>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</si>
  <si>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</si>
  <si>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</si>
  <si>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</si>
  <si>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</si>
  <si>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</si>
  <si>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</si>
  <si>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</si>
  <si>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</si>
  <si>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</si>
  <si>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</si>
  <si>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</si>
  <si>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</si>
  <si>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</si>
  <si>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</si>
  <si>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</si>
  <si>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</si>
  <si>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</si>
  <si>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</si>
  <si>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</si>
  <si>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</si>
  <si>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</si>
  <si>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</si>
  <si>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</si>
  <si>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</si>
  <si>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</si>
  <si>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</si>
  <si>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</si>
  <si>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</si>
  <si>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</si>
  <si>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</si>
  <si>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</si>
  <si>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</si>
  <si>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</si>
  <si>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</si>
  <si>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</si>
  <si>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</si>
  <si>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</si>
  <si>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</si>
  <si>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</si>
  <si>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</si>
  <si>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</si>
  <si>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</si>
  <si>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</si>
  <si>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</si>
  <si>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</si>
  <si>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</si>
  <si>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</si>
  <si>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</si>
  <si>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</si>
  <si>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</si>
  <si>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</si>
  <si>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</si>
  <si>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</si>
  <si>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</si>
  <si>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</si>
  <si>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</si>
  <si>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</si>
  <si>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</si>
  <si>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</si>
  <si>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</si>
  <si>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</si>
  <si>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</si>
  <si>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</si>
  <si>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</si>
  <si>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</si>
  <si>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</si>
  <si>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</si>
  <si>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</si>
  <si>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</si>
  <si>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</si>
  <si>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</si>
  <si>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</si>
  <si>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</si>
  <si>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</si>
  <si>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</si>
  <si>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</si>
  <si>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</si>
  <si>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</si>
  <si>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</si>
  <si>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</si>
  <si>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</si>
  <si>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</si>
  <si>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</si>
  <si>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</si>
  <si>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</si>
  <si>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</si>
  <si>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</si>
  <si>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</si>
  <si>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</si>
  <si>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</si>
  <si>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</si>
  <si>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</si>
  <si>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</si>
  <si>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</si>
  <si>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</si>
  <si>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</si>
  <si>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</si>
  <si>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</si>
  <si>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</si>
  <si>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</si>
  <si>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</si>
  <si>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</si>
  <si>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</si>
  <si>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</si>
  <si>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</si>
  <si>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</si>
  <si>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</si>
  <si>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</si>
  <si>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</si>
  <si>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</si>
  <si>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</si>
  <si>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</si>
  <si>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</si>
  <si>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</si>
  <si>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</si>
  <si>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</si>
  <si>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</si>
  <si>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</si>
  <si>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</si>
  <si>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</si>
  <si>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</si>
  <si>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</si>
  <si>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</si>
  <si>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</si>
  <si>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</si>
  <si>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</si>
  <si>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</si>
  <si>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</si>
  <si>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</si>
  <si>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</si>
  <si>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</si>
  <si>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</si>
  <si>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</si>
  <si>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</si>
  <si>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</si>
  <si>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</si>
  <si>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</si>
  <si>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</si>
  <si>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</si>
  <si>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</si>
  <si>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</si>
  <si>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</si>
  <si>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</si>
  <si>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</si>
  <si>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</si>
  <si>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</si>
  <si>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</si>
  <si>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</si>
  <si>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</si>
  <si>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</si>
  <si>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</si>
  <si>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</si>
  <si>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</si>
  <si>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</si>
  <si>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</si>
  <si>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</si>
  <si>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</si>
  <si>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</si>
  <si>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</si>
  <si>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</si>
  <si>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</si>
  <si>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</si>
  <si>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</si>
  <si>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</si>
  <si>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</si>
  <si>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</si>
  <si>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</si>
  <si>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</si>
  <si>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</si>
  <si>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</si>
  <si>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</si>
  <si>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</si>
  <si>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</si>
  <si>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</si>
  <si>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</si>
  <si>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</si>
  <si>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</si>
  <si>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</si>
  <si>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</si>
  <si>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</si>
  <si>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</si>
  <si>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</si>
  <si>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</si>
  <si>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</si>
  <si>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</si>
  <si>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</si>
  <si>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</si>
  <si>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</si>
  <si>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</si>
  <si>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</si>
  <si>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</si>
  <si>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</si>
  <si>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</si>
  <si>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</si>
  <si>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</si>
  <si>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</si>
  <si>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</si>
  <si>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</si>
  <si>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</si>
  <si>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</si>
  <si>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</si>
  <si>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</si>
  <si>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</si>
  <si>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</si>
  <si>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</si>
  <si>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</si>
  <si>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</si>
  <si>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</si>
  <si>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</si>
  <si>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</si>
  <si>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</si>
  <si>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</si>
  <si>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</si>
  <si>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</si>
  <si>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</si>
  <si>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</si>
  <si>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</si>
  <si>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</si>
  <si>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</si>
  <si>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</si>
  <si>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</si>
  <si>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</si>
  <si>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</si>
  <si>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</si>
  <si>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</si>
  <si>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</si>
  <si>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</si>
  <si>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</si>
  <si>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</si>
  <si>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</si>
  <si>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</si>
  <si>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</si>
  <si>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</si>
  <si>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</si>
  <si>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</si>
  <si>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</si>
  <si>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</si>
  <si>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</si>
  <si>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</si>
  <si>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</si>
  <si>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</si>
  <si>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</si>
  <si>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</si>
  <si>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</si>
  <si>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</si>
  <si>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</si>
  <si>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</si>
  <si>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</si>
  <si>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</si>
  <si>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</si>
  <si>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</si>
  <si>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</si>
  <si>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</si>
  <si>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</si>
  <si>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</si>
  <si>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</si>
  <si>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</si>
  <si>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</si>
  <si>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</si>
  <si>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</si>
  <si>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</si>
  <si>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</si>
  <si>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</si>
  <si>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</si>
  <si>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</si>
  <si>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</si>
  <si>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</si>
  <si>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</si>
  <si>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</si>
  <si>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</si>
  <si>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</si>
  <si>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</si>
  <si>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</si>
  <si>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</si>
  <si>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</si>
  <si>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</si>
  <si>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</si>
  <si>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</si>
  <si>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</si>
  <si>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</si>
  <si>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</si>
  <si>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</si>
  <si>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</si>
  <si>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</si>
  <si>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</si>
  <si>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</si>
  <si>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</si>
  <si>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</si>
  <si>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</si>
  <si>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</si>
  <si>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</si>
  <si>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</si>
  <si>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</si>
  <si>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</si>
  <si>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</si>
  <si>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</si>
  <si>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</si>
  <si>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</si>
  <si>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</si>
  <si>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</si>
  <si>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</si>
  <si>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</si>
  <si>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</si>
  <si>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</si>
  <si>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</si>
  <si>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</si>
  <si>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</si>
  <si>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</si>
  <si>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</si>
  <si>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</si>
  <si>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</si>
  <si>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</si>
  <si>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</si>
  <si>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</si>
  <si>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</si>
  <si>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</si>
  <si>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</si>
  <si>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</si>
  <si>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</si>
  <si>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</si>
  <si>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</si>
  <si>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</si>
  <si>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</si>
  <si>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</si>
  <si>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</si>
  <si>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</si>
  <si>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</si>
  <si>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</si>
  <si>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</si>
  <si>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</si>
  <si>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</si>
  <si>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</si>
  <si>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</si>
  <si>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</si>
  <si>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</si>
  <si>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</si>
  <si>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</si>
  <si>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</si>
  <si>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</si>
  <si>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</si>
  <si>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</si>
  <si>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</si>
  <si>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</si>
  <si>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</si>
  <si>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</si>
  <si>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</si>
  <si>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</si>
  <si>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</si>
  <si>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</si>
  <si>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</si>
  <si>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</si>
  <si>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</si>
  <si>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</si>
  <si>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</si>
  <si>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</si>
  <si>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</si>
  <si>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</si>
  <si>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</si>
  <si>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</si>
  <si>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</si>
  <si>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</si>
  <si>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</si>
  <si>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</si>
  <si>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</si>
  <si>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</si>
  <si>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</si>
  <si>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</si>
  <si>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</si>
  <si>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</si>
  <si>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</si>
  <si>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</si>
  <si>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</si>
  <si>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</si>
  <si>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</si>
  <si>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</si>
  <si>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</si>
  <si>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</si>
  <si>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</si>
  <si>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</si>
  <si>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</si>
  <si>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</si>
  <si>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</si>
  <si>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</si>
  <si>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</si>
  <si>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</si>
  <si>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</si>
  <si>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</si>
  <si>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</si>
  <si>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</si>
  <si>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</si>
  <si>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</si>
  <si>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</si>
  <si>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</si>
  <si>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</si>
  <si>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</si>
  <si>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</si>
  <si>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</si>
  <si>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</si>
  <si>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</si>
  <si>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</si>
  <si>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</si>
  <si>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</si>
  <si>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</si>
  <si>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</si>
  <si>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</si>
  <si>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</si>
  <si>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</si>
  <si>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</si>
  <si>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</si>
  <si>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</si>
  <si>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</si>
  <si>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</si>
  <si>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</si>
  <si>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</si>
  <si>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</si>
  <si>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</si>
  <si>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</si>
  <si>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</si>
  <si>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</si>
  <si>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</si>
  <si>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</si>
  <si>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</si>
  <si>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</si>
  <si>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</si>
  <si>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</si>
  <si>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</si>
  <si>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</si>
  <si>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</si>
  <si>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</si>
  <si>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</si>
  <si>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</si>
  <si>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</si>
  <si>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</si>
  <si>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</si>
  <si>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</si>
  <si>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</si>
  <si>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</si>
  <si>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</si>
  <si>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</si>
  <si>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</si>
  <si>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</si>
  <si>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</si>
  <si>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</si>
  <si>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</si>
  <si>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</si>
  <si>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</si>
  <si>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</si>
  <si>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</si>
  <si>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</si>
  <si>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</si>
  <si>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</si>
  <si>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</si>
  <si>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</si>
  <si>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</si>
  <si>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</si>
  <si>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</si>
  <si>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</si>
  <si>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</si>
  <si>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</si>
  <si>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</si>
  <si>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</si>
  <si>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</si>
  <si>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</si>
  <si>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</si>
  <si>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</si>
  <si>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</si>
  <si>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</si>
  <si>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</si>
  <si>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</si>
  <si>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</si>
  <si>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</si>
  <si>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</si>
  <si>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</si>
  <si>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</si>
  <si>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</si>
  <si>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</si>
  <si>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</si>
  <si>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</si>
  <si>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</si>
  <si>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</si>
  <si>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</si>
  <si>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</si>
  <si>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</si>
  <si>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</si>
  <si>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</si>
  <si>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</si>
  <si>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</si>
  <si>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</si>
  <si>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</si>
  <si>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</si>
  <si>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</si>
  <si>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</si>
  <si>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</si>
  <si>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</si>
  <si>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</si>
  <si>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</si>
  <si>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</si>
  <si>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</si>
  <si>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</si>
  <si>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</si>
  <si>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</si>
  <si>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</si>
  <si>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</si>
  <si>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</si>
  <si>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</si>
  <si>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</si>
  <si>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</si>
  <si>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</si>
  <si>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</si>
  <si>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</si>
  <si>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</si>
  <si>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</si>
  <si>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</si>
  <si>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</si>
  <si>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</si>
  <si>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</si>
  <si>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</si>
  <si>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</si>
  <si>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</si>
  <si>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</si>
  <si>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</si>
  <si>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</si>
  <si>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</si>
  <si>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</si>
  <si>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</si>
  <si>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</si>
  <si>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</si>
  <si>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</si>
  <si>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</si>
  <si>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</si>
  <si>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</si>
  <si>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</si>
  <si>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</si>
  <si>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</si>
  <si>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</si>
  <si>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</si>
  <si>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</si>
  <si>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</si>
  <si>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</si>
  <si>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</si>
  <si>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</si>
  <si>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</si>
  <si>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</si>
  <si>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</si>
  <si>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</si>
  <si>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</si>
  <si>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</si>
  <si>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</si>
  <si>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</si>
  <si>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</si>
  <si>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</si>
  <si>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</si>
  <si>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</si>
  <si>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</si>
  <si>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</si>
  <si>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</si>
  <si>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</si>
  <si>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</si>
  <si>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</si>
  <si>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</si>
  <si>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</si>
  <si>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</si>
  <si>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</si>
  <si>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</si>
  <si>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</si>
  <si>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</si>
  <si>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</si>
  <si>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</si>
  <si>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</si>
  <si>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</si>
  <si>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</si>
  <si>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</si>
  <si>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</si>
  <si>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</si>
  <si>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</si>
  <si>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</si>
  <si>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</si>
  <si>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</si>
  <si>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</si>
  <si>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</si>
  <si>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</si>
  <si>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</si>
  <si>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</si>
  <si>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</si>
  <si>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</si>
  <si>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</si>
  <si>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</si>
  <si>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</si>
  <si>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</si>
  <si>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</si>
  <si>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</si>
  <si>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</si>
  <si>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</si>
  <si>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</si>
  <si>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</si>
  <si>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</si>
  <si>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</si>
  <si>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</si>
  <si>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</si>
  <si>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</si>
  <si>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</si>
  <si>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</si>
  <si>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</si>
  <si>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</si>
  <si>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</si>
  <si>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</si>
  <si>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</si>
  <si>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</si>
  <si>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</si>
  <si>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</si>
  <si>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</si>
  <si>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</si>
  <si>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</si>
  <si>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</si>
  <si>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</si>
  <si>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</si>
  <si>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</si>
  <si>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</si>
  <si>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</si>
  <si>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</si>
  <si>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</si>
  <si>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</si>
  <si>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</si>
  <si>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</si>
  <si>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</si>
  <si>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</si>
  <si>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</si>
  <si>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</si>
  <si>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</si>
  <si>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</si>
  <si>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</si>
  <si>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</si>
  <si>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</si>
  <si>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</si>
  <si>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</si>
  <si>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</si>
  <si>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</si>
  <si>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</si>
  <si>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</si>
  <si>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</si>
  <si>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</si>
  <si>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</si>
  <si>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</si>
  <si>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</si>
  <si>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</si>
  <si>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</si>
  <si>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</si>
  <si>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</si>
  <si>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</si>
  <si>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</si>
  <si>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</si>
  <si>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</si>
  <si>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</si>
  <si>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</si>
  <si>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</si>
  <si>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</si>
  <si>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</si>
  <si>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</si>
  <si>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</si>
  <si>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</si>
  <si>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</si>
  <si>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</si>
  <si>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</si>
  <si>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</si>
  <si>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</si>
  <si>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</si>
  <si>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</si>
  <si>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</si>
  <si>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</si>
  <si>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</si>
  <si>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</si>
  <si>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</si>
  <si>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</si>
  <si>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</si>
  <si>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</si>
  <si>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</si>
  <si>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</si>
  <si>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</si>
  <si>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</si>
  <si>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</si>
  <si>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</si>
  <si>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</si>
  <si>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</si>
  <si>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</si>
  <si>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</si>
  <si>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</si>
  <si>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</si>
  <si>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</si>
  <si>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</si>
  <si>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</si>
  <si>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</si>
  <si>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</si>
  <si>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</si>
  <si>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</si>
  <si>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</si>
  <si>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</si>
  <si>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</si>
  <si>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</si>
  <si>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</si>
  <si>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</si>
  <si>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</si>
  <si>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</si>
  <si>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</si>
  <si>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</si>
  <si>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</si>
  <si>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</si>
  <si>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</si>
  <si>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</si>
  <si>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</si>
  <si>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</si>
  <si>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</si>
  <si>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</si>
  <si>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</si>
  <si>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</si>
  <si>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</si>
  <si>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</si>
  <si>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</si>
  <si>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</si>
  <si>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</si>
  <si>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</si>
  <si>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</si>
  <si>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</si>
  <si>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</si>
  <si>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</si>
  <si>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</si>
  <si>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</si>
  <si>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</si>
  <si>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</si>
  <si>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</si>
  <si>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</si>
  <si>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</si>
  <si>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</si>
  <si>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</si>
  <si>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</si>
  <si>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</si>
  <si>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</si>
  <si>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</si>
  <si>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</si>
  <si>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</si>
  <si>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</si>
  <si>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</si>
  <si>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</si>
  <si>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</si>
  <si>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</si>
  <si>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</si>
  <si>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</si>
  <si>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</si>
  <si>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</si>
  <si>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</si>
  <si>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</si>
  <si>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</si>
  <si>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</si>
  <si>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</si>
  <si>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</si>
  <si>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</si>
  <si>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</si>
  <si>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</si>
  <si>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</si>
  <si>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</si>
  <si>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</si>
  <si>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</si>
  <si>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</si>
  <si>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</si>
  <si>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</si>
  <si>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</si>
  <si>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</si>
  <si>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</si>
  <si>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</si>
  <si>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</si>
  <si>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</si>
  <si>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</si>
  <si>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</si>
  <si>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</si>
  <si>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</si>
  <si>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</si>
  <si>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</si>
  <si>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</si>
  <si>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</si>
  <si>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</si>
  <si>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</si>
  <si>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</si>
  <si>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</si>
  <si>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</si>
  <si>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</si>
  <si>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</si>
  <si>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</si>
  <si>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</si>
  <si>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</si>
  <si>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</si>
  <si>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</si>
  <si>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</si>
  <si>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</si>
  <si>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</si>
  <si>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</si>
  <si>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</si>
  <si>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</si>
  <si>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</si>
  <si>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</si>
  <si>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</si>
  <si>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</si>
  <si>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</si>
  <si>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</si>
  <si>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</si>
  <si>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</si>
  <si>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</si>
  <si>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</si>
  <si>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</si>
  <si>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</si>
  <si>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</si>
  <si>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</si>
  <si>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</si>
  <si>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</si>
  <si>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</si>
  <si>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</si>
  <si>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</si>
  <si>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</si>
  <si>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</si>
  <si>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</si>
  <si>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</si>
  <si>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</si>
  <si>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</si>
  <si>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</si>
  <si>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</si>
  <si>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</si>
  <si>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</si>
  <si>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</si>
  <si>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</si>
  <si>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</si>
  <si>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</si>
  <si>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</si>
  <si>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</si>
  <si>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</si>
  <si>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</si>
  <si>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</si>
  <si>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</si>
  <si>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</si>
  <si>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</si>
  <si>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</si>
  <si>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</si>
  <si>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</si>
  <si>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</si>
  <si>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</si>
  <si>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</si>
  <si>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</si>
  <si>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</si>
  <si>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</si>
  <si>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</si>
  <si>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</si>
  <si>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</si>
  <si>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</si>
  <si>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</si>
  <si>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</si>
  <si>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</si>
  <si>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</si>
  <si>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</si>
  <si>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</si>
  <si>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</si>
  <si>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</si>
  <si>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</si>
  <si>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</si>
  <si>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</si>
  <si>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</si>
  <si>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</si>
  <si>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</si>
  <si>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</si>
  <si>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</si>
  <si>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</si>
  <si>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</si>
  <si>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</si>
  <si>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</si>
  <si>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</si>
  <si>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</si>
  <si>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</si>
  <si>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</si>
  <si>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</si>
  <si>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</si>
  <si>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</si>
  <si>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</si>
  <si>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</si>
  <si>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</si>
  <si>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</si>
  <si>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</si>
  <si>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</si>
  <si>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</si>
  <si>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</si>
  <si>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</si>
  <si>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</si>
  <si>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</si>
  <si>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</si>
  <si>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</si>
  <si>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</si>
  <si>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</si>
  <si>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</si>
  <si>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</si>
  <si>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</si>
  <si>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</si>
  <si>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</si>
  <si>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</si>
  <si>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</si>
  <si>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</si>
  <si>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</si>
  <si>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</si>
  <si>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</si>
  <si>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</si>
  <si>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</si>
  <si>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</si>
  <si>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</si>
  <si>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</si>
  <si>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</si>
  <si>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</si>
  <si>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</si>
  <si>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</si>
  <si>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</si>
  <si>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</si>
  <si>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</si>
  <si>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</si>
  <si>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</si>
  <si>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</si>
  <si>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</si>
  <si>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</si>
  <si>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</si>
  <si>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</si>
  <si>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</si>
  <si>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</si>
  <si>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</si>
  <si>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</si>
  <si>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</si>
  <si>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</si>
  <si>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</si>
  <si>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</si>
  <si>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</si>
  <si>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</si>
  <si>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</si>
  <si>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</si>
  <si>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</si>
  <si>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</si>
  <si>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</si>
  <si>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</si>
  <si>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</si>
  <si>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</si>
  <si>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</si>
  <si>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</si>
  <si>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</si>
  <si>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</si>
  <si>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</si>
  <si>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</si>
  <si>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</si>
  <si>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</si>
  <si>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</si>
  <si>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</si>
  <si>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</si>
  <si>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</si>
  <si>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</si>
  <si>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</si>
  <si>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</si>
  <si>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</si>
  <si>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</si>
  <si>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</si>
  <si>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</si>
  <si>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</si>
  <si>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</si>
  <si>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</si>
  <si>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</si>
  <si>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</si>
  <si>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</si>
  <si>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</si>
  <si>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</si>
  <si>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</si>
  <si>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</si>
  <si>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</si>
  <si>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</si>
  <si>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</si>
  <si>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</si>
  <si>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</si>
  <si>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</si>
  <si>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</si>
  <si>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</si>
  <si>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</si>
  <si>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</si>
  <si>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</si>
  <si>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</si>
  <si>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</si>
  <si>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</si>
  <si>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</si>
  <si>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</si>
  <si>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</si>
  <si>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</si>
  <si>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</si>
  <si>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</si>
  <si>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</si>
  <si>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</si>
  <si>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</si>
  <si>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</si>
  <si>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</si>
  <si>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</si>
  <si>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</si>
  <si>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</si>
  <si>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</si>
  <si>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</si>
  <si>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</si>
  <si>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</si>
  <si>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</si>
  <si>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</si>
  <si>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</si>
  <si>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</si>
  <si>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</si>
  <si>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</si>
  <si>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</si>
  <si>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</si>
  <si>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</si>
  <si>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</si>
  <si>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</si>
  <si>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</si>
  <si>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</si>
  <si>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</si>
  <si>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</si>
  <si>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</si>
  <si>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</si>
  <si>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</si>
  <si>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</si>
  <si>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</si>
  <si>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</si>
  <si>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</si>
  <si>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</si>
  <si>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</si>
  <si>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</si>
  <si>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</si>
  <si>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</si>
  <si>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</si>
  <si>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</si>
  <si>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</si>
  <si>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</si>
  <si>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</si>
  <si>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</si>
  <si>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</si>
  <si>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</si>
  <si>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</si>
  <si>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</si>
  <si>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</si>
  <si>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</si>
  <si>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</si>
  <si>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</si>
  <si>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</si>
  <si>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</si>
  <si>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</si>
  <si>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</si>
  <si>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</si>
  <si>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</si>
  <si>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</si>
  <si>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</si>
  <si>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</si>
  <si>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</si>
  <si>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</si>
  <si>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</si>
  <si>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</si>
  <si>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</si>
  <si>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</si>
  <si>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</si>
  <si>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</si>
  <si>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</si>
  <si>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</si>
  <si>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</si>
  <si>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</si>
  <si>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</si>
  <si>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</si>
  <si>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</si>
  <si>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</si>
  <si>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</si>
  <si>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</si>
  <si>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</si>
  <si>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</si>
  <si>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</si>
  <si>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</si>
  <si>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</si>
  <si>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</si>
  <si>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</si>
  <si>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</si>
  <si>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</si>
  <si>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</si>
  <si>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</si>
  <si>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</si>
  <si>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</si>
  <si>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</si>
  <si>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</si>
  <si>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</si>
  <si>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</si>
  <si>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</si>
  <si>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</si>
  <si>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</si>
  <si>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</si>
  <si>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</si>
  <si>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</si>
  <si>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</si>
  <si>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</si>
  <si>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</si>
  <si>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</si>
  <si>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</si>
  <si>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</si>
  <si>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</si>
  <si>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</si>
  <si>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</si>
  <si>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</si>
  <si>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</si>
  <si>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</si>
  <si>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</si>
  <si>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</si>
  <si>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</si>
  <si>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</si>
  <si>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</si>
  <si>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</si>
  <si>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</si>
  <si>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</si>
  <si>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</si>
  <si>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</si>
  <si>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</si>
  <si>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</si>
  <si>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</si>
  <si>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</si>
  <si>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</si>
  <si>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</si>
  <si>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</si>
  <si>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</si>
  <si>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</si>
  <si>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</si>
  <si>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</si>
  <si>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</si>
  <si>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</si>
  <si>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</si>
  <si>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</si>
  <si>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</si>
  <si>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</si>
  <si>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</si>
  <si>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</si>
  <si>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</si>
  <si>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</si>
  <si>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</si>
  <si>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</si>
  <si>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</si>
  <si>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</si>
  <si>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</si>
  <si>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</si>
  <si>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</si>
  <si>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</si>
  <si>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</si>
  <si>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</si>
  <si>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</si>
  <si>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</si>
  <si>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</si>
  <si>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</si>
  <si>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</si>
  <si>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</si>
  <si>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</si>
  <si>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</si>
  <si>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</si>
  <si>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</si>
  <si>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</si>
  <si>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</si>
  <si>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</si>
  <si>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</si>
  <si>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</si>
  <si>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</si>
  <si>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</si>
  <si>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</si>
  <si>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</si>
  <si>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</si>
  <si>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</si>
  <si>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</si>
  <si>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</si>
  <si>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</si>
  <si>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</si>
  <si>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</si>
  <si>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</si>
  <si>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</si>
  <si>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</si>
  <si>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</si>
  <si>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</si>
  <si>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</si>
  <si>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</si>
  <si>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</si>
  <si>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</si>
  <si>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</si>
  <si>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</si>
  <si>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</si>
  <si>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</si>
  <si>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</si>
  <si>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</si>
  <si>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</si>
  <si>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</si>
  <si>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</si>
  <si>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</si>
  <si>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</si>
  <si>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</si>
  <si>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</si>
  <si>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</si>
  <si>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</si>
  <si>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</si>
  <si>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</si>
  <si>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</si>
  <si>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</si>
  <si>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</si>
  <si>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</si>
  <si>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</si>
  <si>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</si>
  <si>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</si>
  <si>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</si>
  <si>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</si>
  <si>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</si>
  <si>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</si>
  <si>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</si>
  <si>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</si>
  <si>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</si>
  <si>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</si>
  <si>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</si>
  <si>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</si>
  <si>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</si>
  <si>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</si>
  <si>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</si>
  <si>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</si>
  <si>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</si>
  <si>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</si>
  <si>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</si>
  <si>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</si>
  <si>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</si>
  <si>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</si>
  <si>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</si>
  <si>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</si>
  <si>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</si>
  <si>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</si>
  <si>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</si>
  <si>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</si>
  <si>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</si>
  <si>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</si>
  <si>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</si>
  <si>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</si>
  <si>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</si>
  <si>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</si>
  <si>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</si>
  <si>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</si>
  <si>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</si>
  <si>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</si>
  <si>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</si>
  <si>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</si>
  <si>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</si>
  <si>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</si>
  <si>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</si>
  <si>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</si>
  <si>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</si>
  <si>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</si>
  <si>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</si>
  <si>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</si>
  <si>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</si>
  <si>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</si>
  <si>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</si>
  <si>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</si>
  <si>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</si>
  <si>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</si>
  <si>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</si>
  <si>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</si>
  <si>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</si>
  <si>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</si>
  <si>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</si>
  <si>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</si>
  <si>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</si>
  <si>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</si>
  <si>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</si>
  <si>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</si>
  <si>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</si>
  <si>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</si>
  <si>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</si>
  <si>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</si>
  <si>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</si>
  <si>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</si>
  <si>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</si>
  <si>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</si>
  <si>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</si>
  <si>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</si>
  <si>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</si>
  <si>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</si>
  <si>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</si>
  <si>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</si>
  <si>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</si>
  <si>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</si>
  <si>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</si>
  <si>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</si>
  <si>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</si>
  <si>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</si>
  <si>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</si>
  <si>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</si>
  <si>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</si>
  <si>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</si>
  <si>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</si>
  <si>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</si>
  <si>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</si>
  <si>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</si>
  <si>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</si>
  <si>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</si>
  <si>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</si>
  <si>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</si>
  <si>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</si>
  <si>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</si>
  <si>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</si>
  <si>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</si>
  <si>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</si>
  <si>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</si>
  <si>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</si>
  <si>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</si>
  <si>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</si>
  <si>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</si>
  <si>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</si>
  <si>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</si>
  <si>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</si>
  <si>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</si>
  <si>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</si>
  <si>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</si>
  <si>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</si>
  <si>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</si>
  <si>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</si>
  <si>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</si>
  <si>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</si>
  <si>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</si>
  <si>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</si>
  <si>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</si>
  <si>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</si>
  <si>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</si>
  <si>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</si>
  <si>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</si>
  <si>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</si>
  <si>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</si>
  <si>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</si>
  <si>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</si>
  <si>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</si>
  <si>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</si>
  <si>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</si>
  <si>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</si>
  <si>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</si>
  <si>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</si>
  <si>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</si>
  <si>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</si>
  <si>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</si>
  <si>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</si>
  <si>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</si>
  <si>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</si>
  <si>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</si>
  <si>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</si>
  <si>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</si>
  <si>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</si>
  <si>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</si>
  <si>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</si>
  <si>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</si>
  <si>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</si>
  <si>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</si>
  <si>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</si>
  <si>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</si>
  <si>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</si>
  <si>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</si>
  <si>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</si>
  <si>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</si>
  <si>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</si>
  <si>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</si>
  <si>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</si>
  <si>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</si>
  <si>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</si>
  <si>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</si>
  <si>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</si>
  <si>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</si>
  <si>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</si>
  <si>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</si>
  <si>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</si>
  <si>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</si>
  <si>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</si>
  <si>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</si>
  <si>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</si>
  <si>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</si>
  <si>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</si>
  <si>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</si>
  <si>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</si>
  <si>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</si>
  <si>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</si>
  <si>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</si>
  <si>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</si>
  <si>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</si>
  <si>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</si>
  <si>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</si>
  <si>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</si>
  <si>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</si>
  <si>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</si>
  <si>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</si>
  <si>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</si>
  <si>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</si>
  <si>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</si>
  <si>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</si>
  <si>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</si>
  <si>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</si>
  <si>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</si>
  <si>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</si>
  <si>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</si>
  <si>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</si>
  <si>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</si>
  <si>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</si>
  <si>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</si>
  <si>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</si>
  <si>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</si>
  <si>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</si>
  <si>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</si>
  <si>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</si>
  <si>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</si>
  <si>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</si>
  <si>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</si>
  <si>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</si>
  <si>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</si>
  <si>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</si>
  <si>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</si>
  <si>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</si>
  <si>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</si>
  <si>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</si>
  <si>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</si>
  <si>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</si>
  <si>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</si>
  <si>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</si>
  <si>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</si>
  <si>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</si>
  <si>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</si>
  <si>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</si>
  <si>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</si>
  <si>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</si>
  <si>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</si>
  <si>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</si>
  <si>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</si>
  <si>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</si>
  <si>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</si>
  <si>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</si>
  <si>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</si>
  <si>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</si>
  <si>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</si>
  <si>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</si>
  <si>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</si>
  <si>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</si>
  <si>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</si>
  <si>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</si>
  <si>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</si>
  <si>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</si>
  <si>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</si>
  <si>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</si>
  <si>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</si>
  <si>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</si>
  <si>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</si>
  <si>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</si>
  <si>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</si>
  <si>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</si>
  <si>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</si>
  <si>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</si>
  <si>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</si>
  <si>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</si>
  <si>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</si>
  <si>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</si>
  <si>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</si>
  <si>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</si>
  <si>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</si>
  <si>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</si>
  <si>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</si>
  <si>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</si>
  <si>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</si>
  <si>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</si>
  <si>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</si>
  <si>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</si>
  <si>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</si>
  <si>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</si>
  <si>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</si>
  <si>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</si>
  <si>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</si>
  <si>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</si>
  <si>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</si>
  <si>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</si>
  <si>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</si>
  <si>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</si>
  <si>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</si>
  <si>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</si>
  <si>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</si>
  <si>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</si>
  <si>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</si>
  <si>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</si>
  <si>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</si>
  <si>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</si>
  <si>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</si>
  <si>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</si>
  <si>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</si>
  <si>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</si>
  <si>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</si>
  <si>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</si>
  <si>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</si>
  <si>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</si>
  <si>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</si>
  <si>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</si>
  <si>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</si>
  <si>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</si>
  <si>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</si>
  <si>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</si>
  <si>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</si>
  <si>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</si>
  <si>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</si>
  <si>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</si>
  <si>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</si>
  <si>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</si>
  <si>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</si>
  <si>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</si>
  <si>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</si>
  <si>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</si>
  <si>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</si>
  <si>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</si>
  <si>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</si>
  <si>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</si>
  <si>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</si>
  <si>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</si>
  <si>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</si>
  <si>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</si>
  <si>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</si>
  <si>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</si>
  <si>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</si>
  <si>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</si>
  <si>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</si>
  <si>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</si>
  <si>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</si>
  <si>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</si>
  <si>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</si>
  <si>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</si>
  <si>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</si>
  <si>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</si>
  <si>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</si>
  <si>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</si>
  <si>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</si>
  <si>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</si>
  <si>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</si>
  <si>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</si>
  <si>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</si>
  <si>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</si>
  <si>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</si>
  <si>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</si>
  <si>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</si>
  <si>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</si>
  <si>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</si>
  <si>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</si>
  <si>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</si>
  <si>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</si>
  <si>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</si>
  <si>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</si>
  <si>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</si>
  <si>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</si>
  <si>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</si>
  <si>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</si>
  <si>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</si>
  <si>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</si>
  <si>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</si>
  <si>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</si>
  <si>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</si>
  <si>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</si>
  <si>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</si>
  <si>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</si>
  <si>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</si>
  <si>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</si>
  <si>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</si>
  <si>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</si>
  <si>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</si>
  <si>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</si>
  <si>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</si>
  <si>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</si>
  <si>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</si>
  <si>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</si>
  <si>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</si>
  <si>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</si>
  <si>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</si>
  <si>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</si>
  <si>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</si>
  <si>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</si>
  <si>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</si>
  <si>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</si>
  <si>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</si>
  <si>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</si>
  <si>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</si>
  <si>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</si>
  <si>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</si>
  <si>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</si>
  <si>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</si>
  <si>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</si>
  <si>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</si>
  <si>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</si>
  <si>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</si>
  <si>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</si>
  <si>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</si>
  <si>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</si>
  <si>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</si>
  <si>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</si>
  <si>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</si>
  <si>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</si>
  <si>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</si>
  <si>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</si>
  <si>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</si>
  <si>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</si>
  <si>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</si>
  <si>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</si>
  <si>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</si>
  <si>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</si>
  <si>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</si>
  <si>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</si>
  <si>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</si>
  <si>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</si>
  <si>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</si>
  <si>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</si>
  <si>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</si>
  <si>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</si>
  <si>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</si>
  <si>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</si>
  <si>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</si>
  <si>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</si>
  <si>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</si>
  <si>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</si>
  <si>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</si>
  <si>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</si>
  <si>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</si>
  <si>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</si>
  <si>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</si>
  <si>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</si>
  <si>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</si>
  <si>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</si>
  <si>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</si>
  <si>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</si>
  <si>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</si>
  <si>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</si>
  <si>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</si>
  <si>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</si>
  <si>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</si>
  <si>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</si>
  <si>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</si>
  <si>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</si>
  <si>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</si>
  <si>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</si>
  <si>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</si>
  <si>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</si>
  <si>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</si>
  <si>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</si>
  <si>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</si>
  <si>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</si>
  <si>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</si>
  <si>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</si>
  <si>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</si>
  <si>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</si>
  <si>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</si>
  <si>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</si>
  <si>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</si>
  <si>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</si>
  <si>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</si>
  <si>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</si>
  <si>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</si>
  <si>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</si>
  <si>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</si>
  <si>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</si>
  <si>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</si>
  <si>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</si>
  <si>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</si>
  <si>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</si>
  <si>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</si>
  <si>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</si>
  <si>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</si>
  <si>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</si>
  <si>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</si>
  <si>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</si>
  <si>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</si>
  <si>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</si>
  <si>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</si>
  <si>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</si>
  <si>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</si>
  <si>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</si>
  <si>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</si>
  <si>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</si>
  <si>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</si>
  <si>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</si>
  <si>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</si>
  <si>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</si>
  <si>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</si>
  <si>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</si>
  <si>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</si>
  <si>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</si>
  <si>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</si>
  <si>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</si>
  <si>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</si>
  <si>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</si>
  <si>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</si>
  <si>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</si>
  <si>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</si>
  <si>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</si>
  <si>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</si>
  <si>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</si>
  <si>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</si>
  <si>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</si>
  <si>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</si>
  <si>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</si>
  <si>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</si>
  <si>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</si>
  <si>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</si>
  <si>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</si>
  <si>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</si>
  <si>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</si>
  <si>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</si>
  <si>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</si>
  <si>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</si>
  <si>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</si>
  <si>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</si>
  <si>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</si>
  <si>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</si>
  <si>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</si>
  <si>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</si>
  <si>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</si>
  <si>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</si>
  <si>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</si>
  <si>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</si>
  <si>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</si>
  <si>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</si>
  <si>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</si>
  <si>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</si>
  <si>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</si>
  <si>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</si>
  <si>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</si>
  <si>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</si>
  <si>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</si>
  <si>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</si>
  <si>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</si>
  <si>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</si>
  <si>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</si>
  <si>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</si>
  <si>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</si>
  <si>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</si>
  <si>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</si>
  <si>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</si>
  <si>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</si>
  <si>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</si>
  <si>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</si>
  <si>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</si>
  <si>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</si>
  <si>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</si>
  <si>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</si>
  <si>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</si>
  <si>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</si>
  <si>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</si>
  <si>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</si>
  <si>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</si>
  <si>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</si>
  <si>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</si>
  <si>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</si>
  <si>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</si>
  <si>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</si>
  <si>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</si>
  <si>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</si>
  <si>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</si>
  <si>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</si>
  <si>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</si>
  <si>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</si>
  <si>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</si>
  <si>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</si>
  <si>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</si>
  <si>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</si>
  <si>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</si>
  <si>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</si>
  <si>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</si>
  <si>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</si>
  <si>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</si>
  <si>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</si>
  <si>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</si>
  <si>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</si>
  <si>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</si>
  <si>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</si>
  <si>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</si>
  <si>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</si>
  <si>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</si>
  <si>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</si>
  <si>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</si>
  <si>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</si>
  <si>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</si>
  <si>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</si>
  <si>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</si>
  <si>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</si>
  <si>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</si>
  <si>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</si>
  <si>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</si>
  <si>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</si>
  <si>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</si>
  <si>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</si>
  <si>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</si>
  <si>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</si>
  <si>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</si>
  <si>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</si>
  <si>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</si>
  <si>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</si>
  <si>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</si>
  <si>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</si>
  <si>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</si>
  <si>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</si>
  <si>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</si>
  <si>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</si>
  <si>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</si>
  <si>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</si>
  <si>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</si>
  <si>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</si>
  <si>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</si>
  <si>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</si>
  <si>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</si>
  <si>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</si>
  <si>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</si>
  <si>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</si>
  <si>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</si>
  <si>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</si>
  <si>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</si>
  <si>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</si>
  <si>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</si>
  <si>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</si>
  <si>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</si>
  <si>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</si>
  <si>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</si>
  <si>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</si>
  <si>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</si>
  <si>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</si>
  <si>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</si>
  <si>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</si>
  <si>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</si>
  <si>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</si>
  <si>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</si>
  <si>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</si>
  <si>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</si>
  <si>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</si>
  <si>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</si>
  <si>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</si>
  <si>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</si>
  <si>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</si>
  <si>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</si>
  <si>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</si>
  <si>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</si>
  <si>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</si>
  <si>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</si>
  <si>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</si>
  <si>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</si>
  <si>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</si>
  <si>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</si>
  <si>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</si>
  <si>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</si>
  <si>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</si>
  <si>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</si>
  <si>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</si>
  <si>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</si>
  <si>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</si>
  <si>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</si>
  <si>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</si>
  <si>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</si>
  <si>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</si>
  <si>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</si>
  <si>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</si>
  <si>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</si>
  <si>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</si>
  <si>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</si>
  <si>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</si>
  <si>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</si>
  <si>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</si>
  <si>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</si>
  <si>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</si>
  <si>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</si>
  <si>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</si>
  <si>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</si>
  <si>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</si>
  <si>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</si>
  <si>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</si>
  <si>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</si>
  <si>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</si>
  <si>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</si>
  <si>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</si>
  <si>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</si>
  <si>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</si>
  <si>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</si>
  <si>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</si>
  <si>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</si>
  <si>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</si>
  <si>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</si>
  <si>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</si>
  <si>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</si>
  <si>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</si>
  <si>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</si>
  <si>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</si>
  <si>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</si>
  <si>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</si>
  <si>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</si>
  <si>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</si>
  <si>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</si>
  <si>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</si>
  <si>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</si>
  <si>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</si>
  <si>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</si>
  <si>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</si>
  <si>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</si>
  <si>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</si>
  <si>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</si>
  <si>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</si>
  <si>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</si>
  <si>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</si>
  <si>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</si>
  <si>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</si>
  <si>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</si>
  <si>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</si>
  <si>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</si>
  <si>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</si>
  <si>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</si>
  <si>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</si>
  <si>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</si>
  <si>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</si>
  <si>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</si>
  <si>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</si>
  <si>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</si>
  <si>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</si>
  <si>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</si>
  <si>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</si>
  <si>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</si>
  <si>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</si>
  <si>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</si>
  <si>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</si>
  <si>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</si>
  <si>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</si>
  <si>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</si>
  <si>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</si>
  <si>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</si>
  <si>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</si>
  <si>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</si>
  <si>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</si>
  <si>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</si>
  <si>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</si>
  <si>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</si>
  <si>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</si>
  <si>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</si>
  <si>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</si>
  <si>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</si>
  <si>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</si>
  <si>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</si>
  <si>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</si>
  <si>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</si>
  <si>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</si>
  <si>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</si>
  <si>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</si>
  <si>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</si>
  <si>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</si>
  <si>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</si>
  <si>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</si>
  <si>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</si>
  <si>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</si>
  <si>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</si>
  <si>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</si>
  <si>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</si>
  <si>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</si>
  <si>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</si>
  <si>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</si>
  <si>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</si>
  <si>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</si>
  <si>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</si>
  <si>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</si>
  <si>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</si>
  <si>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</si>
  <si>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</si>
  <si>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</si>
  <si>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</si>
  <si>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</si>
  <si>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</si>
  <si>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</si>
  <si>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</si>
  <si>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</si>
  <si>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</si>
  <si>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</si>
  <si>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</si>
  <si>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</si>
  <si>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</si>
  <si>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</si>
  <si>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</si>
  <si>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</si>
  <si>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</si>
  <si>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</si>
  <si>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</si>
  <si>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</si>
  <si>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</si>
  <si>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</si>
  <si>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</si>
  <si>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</si>
  <si>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</si>
  <si>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</si>
  <si>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</si>
  <si>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</si>
  <si>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</si>
  <si>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</si>
  <si>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</si>
  <si>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</si>
  <si>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</si>
  <si>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</si>
  <si>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</si>
  <si>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</si>
  <si>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</si>
  <si>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</si>
  <si>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</si>
  <si>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</si>
  <si>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</si>
  <si>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</si>
  <si>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</si>
  <si>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</si>
  <si>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</si>
  <si>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</si>
  <si>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</si>
  <si>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</si>
  <si>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</si>
  <si>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</si>
  <si>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</si>
  <si>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</si>
  <si>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</si>
  <si>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</si>
  <si>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</si>
  <si>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</si>
  <si>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</si>
  <si>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</si>
  <si>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</si>
  <si>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</si>
  <si>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</si>
  <si>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</si>
  <si>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</si>
  <si>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</si>
  <si>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</si>
  <si>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</si>
  <si>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</si>
  <si>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</si>
  <si>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</si>
  <si>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</si>
  <si>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</si>
  <si>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</si>
  <si>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</si>
  <si>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</si>
  <si>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</si>
  <si>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</si>
  <si>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</si>
  <si>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</si>
  <si>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</si>
  <si>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</si>
  <si>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</si>
  <si>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</si>
  <si>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</si>
  <si>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</si>
  <si>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</si>
  <si>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</si>
  <si>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</si>
  <si>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</si>
  <si>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</si>
  <si>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</si>
  <si>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</si>
  <si>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</si>
  <si>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</si>
  <si>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</si>
  <si>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</si>
  <si>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</si>
  <si>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</si>
  <si>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</si>
  <si>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</si>
  <si>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</si>
  <si>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</si>
  <si>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</si>
  <si>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</si>
  <si>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</si>
  <si>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</si>
  <si>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</si>
  <si>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</si>
  <si>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</si>
  <si>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</si>
  <si>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</si>
  <si>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</si>
  <si>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</si>
  <si>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</si>
  <si>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</si>
  <si>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</si>
  <si>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</si>
  <si>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</si>
  <si>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</si>
  <si>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</si>
  <si>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</si>
  <si>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</si>
  <si>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</si>
  <si>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</si>
  <si>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</si>
  <si>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</si>
  <si>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</si>
  <si>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</si>
  <si>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</si>
  <si>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</si>
  <si>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</si>
  <si>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</si>
  <si>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</si>
  <si>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</si>
  <si>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</si>
  <si>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</si>
  <si>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</si>
  <si>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</si>
  <si>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</si>
  <si>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</si>
  <si>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</si>
  <si>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</si>
  <si>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</si>
  <si>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</si>
  <si>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</si>
  <si>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</si>
  <si>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</si>
  <si>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</si>
  <si>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</si>
  <si>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</si>
  <si>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</si>
  <si>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</si>
  <si>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</si>
  <si>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</si>
  <si>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</si>
  <si>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</si>
  <si>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</si>
  <si>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</si>
  <si>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</si>
  <si>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</si>
  <si>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</si>
  <si>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</si>
  <si>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</si>
  <si>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</si>
  <si>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</si>
  <si>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</si>
  <si>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</si>
  <si>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</si>
  <si>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</si>
  <si>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</si>
  <si>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</si>
  <si>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</si>
  <si>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</si>
  <si>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</si>
  <si>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</si>
  <si>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</si>
  <si>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</si>
  <si>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</si>
  <si>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</si>
  <si>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</si>
  <si>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</si>
  <si>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</si>
  <si>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</si>
  <si>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</si>
  <si>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</si>
  <si>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</si>
  <si>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</si>
  <si>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</si>
  <si>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</si>
  <si>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</si>
  <si>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</si>
  <si>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</si>
  <si>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</si>
  <si>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</si>
  <si>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</si>
  <si>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</si>
  <si>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</si>
  <si>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</si>
  <si>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</si>
  <si>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</si>
  <si>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</si>
  <si>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</si>
  <si>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</si>
  <si>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</si>
  <si>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</si>
  <si>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</si>
  <si>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</si>
  <si>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</si>
  <si>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</si>
  <si>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</si>
  <si>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</si>
  <si>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</si>
  <si>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</si>
  <si>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</si>
  <si>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</si>
  <si>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</si>
  <si>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</si>
  <si>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</si>
  <si>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</si>
  <si>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</si>
  <si>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</si>
  <si>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</si>
  <si>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</si>
  <si>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</si>
  <si>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</si>
  <si>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</si>
  <si>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</si>
  <si>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</si>
  <si>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</si>
  <si>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</si>
  <si>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</si>
  <si>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</si>
  <si>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</si>
  <si>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</si>
  <si>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</si>
  <si>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</si>
  <si>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</si>
  <si>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</si>
  <si>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</si>
  <si>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</si>
  <si>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</si>
  <si>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</si>
  <si>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</si>
  <si>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</si>
  <si>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</si>
  <si>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</si>
  <si>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</si>
  <si>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</si>
  <si>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</si>
  <si>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</si>
  <si>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</si>
  <si>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</si>
  <si>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</si>
  <si>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</si>
  <si>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</si>
  <si>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</si>
  <si>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</si>
  <si>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</si>
  <si>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</si>
  <si>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</si>
  <si>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</si>
  <si>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</si>
  <si>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</si>
  <si>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</si>
  <si>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</si>
  <si>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</si>
  <si>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</si>
  <si>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</si>
  <si>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</si>
  <si>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</si>
  <si>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</si>
  <si>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</si>
  <si>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</si>
  <si>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</si>
  <si>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</si>
  <si>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</si>
  <si>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</si>
  <si>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</si>
  <si>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</si>
  <si>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</si>
  <si>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</si>
  <si>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</si>
  <si>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</si>
  <si>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</si>
  <si>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</si>
  <si>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</si>
  <si>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</si>
  <si>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</si>
  <si>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</si>
  <si>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</si>
  <si>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</si>
  <si>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</si>
  <si>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</si>
  <si>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</si>
  <si>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</si>
  <si>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</si>
  <si>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</si>
  <si>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</si>
  <si>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</si>
  <si>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</si>
  <si>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</si>
  <si>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</si>
  <si>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</si>
  <si>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</si>
  <si>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</si>
  <si>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</si>
  <si>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</si>
  <si>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</si>
  <si>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</si>
  <si>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</si>
  <si>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</si>
  <si>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</si>
  <si>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</si>
  <si>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</si>
  <si>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</si>
  <si>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</si>
  <si>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</si>
  <si>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</si>
  <si>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</si>
  <si>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</si>
  <si>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</si>
  <si>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</si>
  <si>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</si>
  <si>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</si>
  <si>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</si>
  <si>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</si>
  <si>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</si>
  <si>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</si>
  <si>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</si>
  <si>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</si>
  <si>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</si>
  <si>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</si>
  <si>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</si>
  <si>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</si>
  <si>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</si>
  <si>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</si>
  <si>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</si>
  <si>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</si>
  <si>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</si>
  <si>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</si>
  <si>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</si>
  <si>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</si>
  <si>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</si>
  <si>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</si>
  <si>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</si>
  <si>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</si>
  <si>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</si>
  <si>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</si>
  <si>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</si>
  <si>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</si>
  <si>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</si>
  <si>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</si>
  <si>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</si>
  <si>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</si>
  <si>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</si>
  <si>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</si>
  <si>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</si>
  <si>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</si>
  <si>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</si>
  <si>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</si>
  <si>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</si>
  <si>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</si>
  <si>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</si>
  <si>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</si>
  <si>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</si>
  <si>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</si>
  <si>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</si>
  <si>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</si>
  <si>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</si>
  <si>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</si>
  <si>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</si>
  <si>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</si>
  <si>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</si>
  <si>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</si>
  <si>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</si>
  <si>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</si>
  <si>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</si>
  <si>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</si>
  <si>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</si>
  <si>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</si>
  <si>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</si>
  <si>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</si>
  <si>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</si>
  <si>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</si>
  <si>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</si>
  <si>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</si>
  <si>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</si>
  <si>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</si>
  <si>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</si>
  <si>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</si>
  <si>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</si>
  <si>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</si>
  <si>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</si>
  <si>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</si>
  <si>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</si>
  <si>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</si>
  <si>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</si>
  <si>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</si>
  <si>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</si>
  <si>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</si>
  <si>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</si>
  <si>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</si>
  <si>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</si>
  <si>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</si>
  <si>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</si>
  <si>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</si>
  <si>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</si>
  <si>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</si>
  <si>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</si>
  <si>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</si>
  <si>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</si>
  <si>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</si>
  <si>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</si>
  <si>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</si>
  <si>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</si>
  <si>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</si>
  <si>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</si>
  <si>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</si>
  <si>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</si>
  <si>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</si>
  <si>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</si>
  <si>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</si>
  <si>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</si>
  <si>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</si>
  <si>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</si>
  <si>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</si>
  <si>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</si>
  <si>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</si>
  <si>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</si>
  <si>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</si>
  <si>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</si>
  <si>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</si>
  <si>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</si>
  <si>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</si>
  <si>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</si>
  <si>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</si>
  <si>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</si>
  <si>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</si>
  <si>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</si>
  <si>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</si>
  <si>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</si>
  <si>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</si>
  <si>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</si>
  <si>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</si>
  <si>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</si>
  <si>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</si>
  <si>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</si>
  <si>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</si>
  <si>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</si>
  <si>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</si>
  <si>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</si>
  <si>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</si>
  <si>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</si>
  <si>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</si>
  <si>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</si>
  <si>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</si>
  <si>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</si>
  <si>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</si>
  <si>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</si>
  <si>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</si>
  <si>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</si>
  <si>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</si>
  <si>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</si>
  <si>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</si>
  <si>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</si>
  <si>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</si>
  <si>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</si>
  <si>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</si>
  <si>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</si>
  <si>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</si>
  <si>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</si>
  <si>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</si>
  <si>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</si>
  <si>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</si>
  <si>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</si>
  <si>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</si>
  <si>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</si>
  <si>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</si>
  <si>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</si>
  <si>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</si>
  <si>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</si>
  <si>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</si>
  <si>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</si>
  <si>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</si>
  <si>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</si>
  <si>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</si>
  <si>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</si>
  <si>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</si>
  <si>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</si>
  <si>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</si>
  <si>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</si>
  <si>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</si>
  <si>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</si>
  <si>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</si>
  <si>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</si>
  <si>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</si>
  <si>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</si>
  <si>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</si>
  <si>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</si>
  <si>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</si>
  <si>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</si>
  <si>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</si>
  <si>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</si>
  <si>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</si>
  <si>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</si>
  <si>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</si>
  <si>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</si>
  <si>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</si>
  <si>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</si>
  <si>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</si>
  <si>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</si>
  <si>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</si>
  <si>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</si>
  <si>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</si>
  <si>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</si>
  <si>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</si>
  <si>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</si>
  <si>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</si>
  <si>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</si>
  <si>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</si>
  <si>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</si>
  <si>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</si>
  <si>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</si>
  <si>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</si>
  <si>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</si>
  <si>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</si>
  <si>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</si>
  <si>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</si>
  <si>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</si>
  <si>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</si>
  <si>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</si>
  <si>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</si>
  <si>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</si>
  <si>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</si>
  <si>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</si>
  <si>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</si>
  <si>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</si>
  <si>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</si>
  <si>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</si>
  <si>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</si>
  <si>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</si>
  <si>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</si>
  <si>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</si>
  <si>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</si>
  <si>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</si>
  <si>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</si>
  <si>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</si>
  <si>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</si>
  <si>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</si>
  <si>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</si>
  <si>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</si>
  <si>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</si>
  <si>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</si>
  <si>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</si>
  <si>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</si>
  <si>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</si>
  <si>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</si>
  <si>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</si>
  <si>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</si>
  <si>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</si>
  <si>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</si>
  <si>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</si>
  <si>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</si>
  <si>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</si>
  <si>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</si>
  <si>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</si>
  <si>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</si>
  <si>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</si>
  <si>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</si>
  <si>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</si>
  <si>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</si>
  <si>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</si>
  <si>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</si>
  <si>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</si>
  <si>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</si>
  <si>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</si>
  <si>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</si>
  <si>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</si>
  <si>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</si>
  <si>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</si>
  <si>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</si>
  <si>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</si>
  <si>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</si>
  <si>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</si>
  <si>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</si>
  <si>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</si>
  <si>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</si>
  <si>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</si>
  <si>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</si>
  <si>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</si>
  <si>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</si>
  <si>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</si>
  <si>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</si>
  <si>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</si>
  <si>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</si>
  <si>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</si>
  <si>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</si>
  <si>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</si>
  <si>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</si>
  <si>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</si>
  <si>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</si>
  <si>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</si>
  <si>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</si>
  <si>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</si>
  <si>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</si>
  <si>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</si>
  <si>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</si>
  <si>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</si>
  <si>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</si>
  <si>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</si>
  <si>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</si>
  <si>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</si>
  <si>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</si>
  <si>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</si>
  <si>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</si>
  <si>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</si>
  <si>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</si>
  <si>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</si>
  <si>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</si>
  <si>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</si>
  <si>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</si>
  <si>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</si>
  <si>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</si>
  <si>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</si>
  <si>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</si>
  <si>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</si>
  <si>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</si>
  <si>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</si>
  <si>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</si>
  <si>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</si>
  <si>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</si>
  <si>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</si>
  <si>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</si>
  <si>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</si>
  <si>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</si>
  <si>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</si>
  <si>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</si>
  <si>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</si>
  <si>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</si>
  <si>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</si>
  <si>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</si>
  <si>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</si>
  <si>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</si>
  <si>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</si>
  <si>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</si>
  <si>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</si>
  <si>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</si>
  <si>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</si>
  <si>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</si>
  <si>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</si>
  <si>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</si>
  <si>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</si>
  <si>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</si>
  <si>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</si>
  <si>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</si>
  <si>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</si>
  <si>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</si>
  <si>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</si>
  <si>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</si>
  <si>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</si>
  <si>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</si>
  <si>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</si>
  <si>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</si>
  <si>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</si>
  <si>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</si>
  <si>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</si>
  <si>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</si>
  <si>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</si>
  <si>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</si>
  <si>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</si>
  <si>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</si>
  <si>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</si>
  <si>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</si>
  <si>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</si>
  <si>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</si>
  <si>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</si>
  <si>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</si>
  <si>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</si>
  <si>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</si>
  <si>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</si>
  <si>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</si>
  <si>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</si>
  <si>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</si>
  <si>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</si>
  <si>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</si>
  <si>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</si>
  <si>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</si>
  <si>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</si>
  <si>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</si>
  <si>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</si>
  <si>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</si>
  <si>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</si>
  <si>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</si>
  <si>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</si>
  <si>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</si>
  <si>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</si>
  <si>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</si>
  <si>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</si>
  <si>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</si>
  <si>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</si>
  <si>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</si>
  <si>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</si>
  <si>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</si>
  <si>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</si>
  <si>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</si>
  <si>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</si>
  <si>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</si>
  <si>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</si>
  <si>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</si>
  <si>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</si>
  <si>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</si>
  <si>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</si>
  <si>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</si>
  <si>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</si>
  <si>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</si>
  <si>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</si>
  <si>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</si>
  <si>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</si>
  <si>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</si>
  <si>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</si>
  <si>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</si>
  <si>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</si>
  <si>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</si>
  <si>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</si>
  <si>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</si>
  <si>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</si>
  <si>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</si>
  <si>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</si>
  <si>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</si>
  <si>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</si>
  <si>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</si>
  <si>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</si>
  <si>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</si>
  <si>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</si>
  <si>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</si>
  <si>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</si>
  <si>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</si>
  <si>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</si>
  <si>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</si>
  <si>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</si>
  <si>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</si>
  <si>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</si>
  <si>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</si>
  <si>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</si>
  <si>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</si>
  <si>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</si>
  <si>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</si>
  <si>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</si>
  <si>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</si>
  <si>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</si>
  <si>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</si>
  <si>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</si>
  <si>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</si>
  <si>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</si>
  <si>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</si>
  <si>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</si>
  <si>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</si>
  <si>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</si>
  <si>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</si>
  <si>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</si>
  <si>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</si>
  <si>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</si>
  <si>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</si>
  <si>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</si>
  <si>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</si>
  <si>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</si>
  <si>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</si>
  <si>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</si>
  <si>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</si>
  <si>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</si>
  <si>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</si>
  <si>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</si>
  <si>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</si>
  <si>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</si>
  <si>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</si>
  <si>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</si>
  <si>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</si>
  <si>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</si>
  <si>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</si>
  <si>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</si>
  <si>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</si>
  <si>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</si>
  <si>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</si>
  <si>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</si>
  <si>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</si>
  <si>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</si>
  <si>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</si>
  <si>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</si>
  <si>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</si>
  <si>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</si>
  <si>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</si>
  <si>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</si>
  <si>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</si>
  <si>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</si>
  <si>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</si>
  <si>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</si>
  <si>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</si>
  <si>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</si>
  <si>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</si>
  <si>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</si>
  <si>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</si>
  <si>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</si>
  <si>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</si>
  <si>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</si>
  <si>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</si>
  <si>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</si>
  <si>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</si>
  <si>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</si>
  <si>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</si>
  <si>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</si>
  <si>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</si>
  <si>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</si>
  <si>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</si>
  <si>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</si>
  <si>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</si>
  <si>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</si>
  <si>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</si>
  <si>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</si>
  <si>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</si>
  <si>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</si>
  <si>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</si>
  <si>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</si>
  <si>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</si>
  <si>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</si>
  <si>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</si>
  <si>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</si>
  <si>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</si>
  <si>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</si>
  <si>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</si>
  <si>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</si>
  <si>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</si>
  <si>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</si>
  <si>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</si>
  <si>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</si>
  <si>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</si>
  <si>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</si>
  <si>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</si>
  <si>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</si>
  <si>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</si>
  <si>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</si>
  <si>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</si>
  <si>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</si>
  <si>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</si>
  <si>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</si>
  <si>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</si>
  <si>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</si>
  <si>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</si>
  <si>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</si>
  <si>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</si>
  <si>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</si>
  <si>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</si>
  <si>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</si>
  <si>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</si>
  <si>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</si>
  <si>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</si>
  <si>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</si>
  <si>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</si>
  <si>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</si>
  <si>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</si>
  <si>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</si>
  <si>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</si>
  <si>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</si>
  <si>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</si>
  <si>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</si>
  <si>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</si>
  <si>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</si>
  <si>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</si>
  <si>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</si>
  <si>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</si>
  <si>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</si>
  <si>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</si>
  <si>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</si>
  <si>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</si>
  <si>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</si>
  <si>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</si>
  <si>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</si>
  <si>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</si>
  <si>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</si>
  <si>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</si>
  <si>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</si>
  <si>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</si>
  <si>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</si>
  <si>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</si>
  <si>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</si>
  <si>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</si>
  <si>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</si>
  <si>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</si>
  <si>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</si>
  <si>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</si>
  <si>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</si>
  <si>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</si>
  <si>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</si>
  <si>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</si>
  <si>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</si>
  <si>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</si>
  <si>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</si>
  <si>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</si>
  <si>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</si>
  <si>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</si>
  <si>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</si>
  <si>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</si>
  <si>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</si>
  <si>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</si>
  <si>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</si>
  <si>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</si>
  <si>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</si>
  <si>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</si>
  <si>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</si>
  <si>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</si>
  <si>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</si>
  <si>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</si>
  <si>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</si>
  <si>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</si>
  <si>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</si>
  <si>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</si>
  <si>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</si>
  <si>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</si>
  <si>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</si>
  <si>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</si>
  <si>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</si>
  <si>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</si>
  <si>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</si>
  <si>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</si>
  <si>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</si>
  <si>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</si>
  <si>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</si>
  <si>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</si>
  <si>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</si>
  <si>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</si>
  <si>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</si>
  <si>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</si>
  <si>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</si>
  <si>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</si>
  <si>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</si>
  <si>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</si>
  <si>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</si>
  <si>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</si>
  <si>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</si>
  <si>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</si>
  <si>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</si>
  <si>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</si>
  <si>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</si>
  <si>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</si>
  <si>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</si>
  <si>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</si>
  <si>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</si>
  <si>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</si>
  <si>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</si>
  <si>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</si>
  <si>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</si>
  <si>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</si>
  <si>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</si>
  <si>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</si>
  <si>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</si>
  <si>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</si>
  <si>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</si>
  <si>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</si>
  <si>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</si>
  <si>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</si>
  <si>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</si>
  <si>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</si>
  <si>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</si>
  <si>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</si>
  <si>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</si>
  <si>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</si>
  <si>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</si>
  <si>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</si>
  <si>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</si>
  <si>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</si>
  <si>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</si>
  <si>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</si>
  <si>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</si>
  <si>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</si>
  <si>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</si>
  <si>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</si>
  <si>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</si>
  <si>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</si>
  <si>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</si>
  <si>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</si>
  <si>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</si>
  <si>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</si>
  <si>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</si>
  <si>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</si>
  <si>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</si>
  <si>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</si>
  <si>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</si>
  <si>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</si>
  <si>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</si>
  <si>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</si>
  <si>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</si>
  <si>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</si>
  <si>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</si>
  <si>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</si>
  <si>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</si>
  <si>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</si>
  <si>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</si>
  <si>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</si>
  <si>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</si>
  <si>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</si>
  <si>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</si>
  <si>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</si>
  <si>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</si>
  <si>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</si>
  <si>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</si>
  <si>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</si>
  <si>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</si>
  <si>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</si>
  <si>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</si>
  <si>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</si>
  <si>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</si>
  <si>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</si>
  <si>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</si>
  <si>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</si>
  <si>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</si>
  <si>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</si>
  <si>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</si>
  <si>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</si>
  <si>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</si>
  <si>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</si>
  <si>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</si>
  <si>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</si>
  <si>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</si>
  <si>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</si>
  <si>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</si>
  <si>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</si>
  <si>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</si>
  <si>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</si>
  <si>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</si>
  <si>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</si>
  <si>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</si>
  <si>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</si>
  <si>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</si>
  <si>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</si>
  <si>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</si>
  <si>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</si>
  <si>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</si>
  <si>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</si>
  <si>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</si>
  <si>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</si>
  <si>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</si>
  <si>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</si>
  <si>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</si>
  <si>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</si>
  <si>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</si>
  <si>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</si>
  <si>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</si>
  <si>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</si>
  <si>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</si>
  <si>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</si>
  <si>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</si>
  <si>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</si>
  <si>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</si>
  <si>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</si>
  <si>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</si>
  <si>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</si>
  <si>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</si>
  <si>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</si>
  <si>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</si>
  <si>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</si>
  <si>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</si>
  <si>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</si>
  <si>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</si>
  <si>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</si>
  <si>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</si>
  <si>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</si>
  <si>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</si>
  <si>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</si>
  <si>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</si>
  <si>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</si>
  <si>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</si>
  <si>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</si>
  <si>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</si>
  <si>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</si>
  <si>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</si>
  <si>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</si>
  <si>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</si>
  <si>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</si>
  <si>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</si>
  <si>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</si>
  <si>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</si>
  <si>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</si>
  <si>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</si>
  <si>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</si>
  <si>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</si>
  <si>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</si>
  <si>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</si>
  <si>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</si>
  <si>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</si>
  <si>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</si>
  <si>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</si>
  <si>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</si>
  <si>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</si>
  <si>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</si>
  <si>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</si>
  <si>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</si>
  <si>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</si>
  <si>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</si>
  <si>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</si>
  <si>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</si>
  <si>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</si>
  <si>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</si>
  <si>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</si>
  <si>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</si>
  <si>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</si>
  <si>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</si>
  <si>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</si>
  <si>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</si>
  <si>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</si>
  <si>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</si>
  <si>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</si>
  <si>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</si>
  <si>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</si>
  <si>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</si>
  <si>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</si>
  <si>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</si>
  <si>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</si>
  <si>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</si>
  <si>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</si>
  <si>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</si>
  <si>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</si>
  <si>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</si>
  <si>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</si>
  <si>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</si>
  <si>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</si>
  <si>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</si>
  <si>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</si>
  <si>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</si>
  <si>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</si>
  <si>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</si>
  <si>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</si>
  <si>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</si>
  <si>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</si>
  <si>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</si>
  <si>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</si>
  <si>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</si>
  <si>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</si>
  <si>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</si>
  <si>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</si>
  <si>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</si>
  <si>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</si>
  <si>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</si>
  <si>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</si>
  <si>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</si>
  <si>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</si>
  <si>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</si>
  <si>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</si>
  <si>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</si>
  <si>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</si>
  <si>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</si>
  <si>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</si>
  <si>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</si>
  <si>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</si>
  <si>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</si>
  <si>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</si>
  <si>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</si>
  <si>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</si>
  <si>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</si>
  <si>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</si>
  <si>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</si>
  <si>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</si>
  <si>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</si>
  <si>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</si>
  <si>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</si>
  <si>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</si>
  <si>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</si>
  <si>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</si>
  <si>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</si>
  <si>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</si>
  <si>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</si>
  <si>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</si>
  <si>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</si>
  <si>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</si>
  <si>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</si>
  <si>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</si>
  <si>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</si>
  <si>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</si>
  <si>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</si>
  <si>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</si>
  <si>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</si>
  <si>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</si>
  <si>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</si>
  <si>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</si>
  <si>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</si>
  <si>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</si>
  <si>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</si>
  <si>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</si>
  <si>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</si>
  <si>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</si>
  <si>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</si>
  <si>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</si>
  <si>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</si>
  <si>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</si>
  <si>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</si>
  <si>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</si>
  <si>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</si>
  <si>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</si>
  <si>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</si>
  <si>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</si>
  <si>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</si>
  <si>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</si>
  <si>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</si>
  <si>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</si>
  <si>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</si>
  <si>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</si>
  <si>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</si>
  <si>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</si>
  <si>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</si>
  <si>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</si>
  <si>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</si>
  <si>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</si>
  <si>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</si>
  <si>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</si>
  <si>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</si>
  <si>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</si>
  <si>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</si>
  <si>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</si>
  <si>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</si>
  <si>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</si>
  <si>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</si>
  <si>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</si>
  <si>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</si>
  <si>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</si>
  <si>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</si>
  <si>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</si>
  <si>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</si>
  <si>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</si>
  <si>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</si>
  <si>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</si>
  <si>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</si>
  <si>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</si>
  <si>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</si>
  <si>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</si>
  <si>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</si>
  <si>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</si>
  <si>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</si>
  <si>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</si>
  <si>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</si>
  <si>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</si>
  <si>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</si>
  <si>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</si>
  <si>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</si>
  <si>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</si>
  <si>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</si>
  <si>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</si>
  <si>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</si>
  <si>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</si>
  <si>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</si>
  <si>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</si>
  <si>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</si>
  <si>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</si>
  <si>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</si>
  <si>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</si>
  <si>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</si>
  <si>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</si>
  <si>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</si>
  <si>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</si>
  <si>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</si>
  <si>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</si>
  <si>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</si>
  <si>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</si>
  <si>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</si>
  <si>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</si>
  <si>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</si>
  <si>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</si>
  <si>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</si>
  <si>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</si>
  <si>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</si>
  <si>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</si>
  <si>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</si>
  <si>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</si>
  <si>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</si>
  <si>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</si>
  <si>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</si>
  <si>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</si>
  <si>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</si>
  <si>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</si>
  <si>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</si>
  <si>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</si>
  <si>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</si>
  <si>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</si>
  <si>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</si>
  <si>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</si>
  <si>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</si>
  <si>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</si>
  <si>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</si>
  <si>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</si>
  <si>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</si>
  <si>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</si>
  <si>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</si>
  <si>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</si>
  <si>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</si>
  <si>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</si>
  <si>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</si>
  <si>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</si>
  <si>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</si>
  <si>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</si>
  <si>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</si>
  <si>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</si>
  <si>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</si>
  <si>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</si>
  <si>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</si>
  <si>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</si>
  <si>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</si>
  <si>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</si>
  <si>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</si>
  <si>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</si>
  <si>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</si>
  <si>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</si>
  <si>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</si>
  <si>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</si>
  <si>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</si>
  <si>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</si>
  <si>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</si>
  <si>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</si>
  <si>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</si>
  <si>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</si>
  <si>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</si>
  <si>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</si>
  <si>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</si>
  <si>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</si>
  <si>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</si>
  <si>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</si>
  <si>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</si>
  <si>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</si>
  <si>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</si>
  <si>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</si>
  <si>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</si>
  <si>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</si>
  <si>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</si>
  <si>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</si>
  <si>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</si>
  <si>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</si>
  <si>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</si>
  <si>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</si>
  <si>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</si>
  <si>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</si>
  <si>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</si>
  <si>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</si>
  <si>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</si>
  <si>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</si>
  <si>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</si>
  <si>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</si>
  <si>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</si>
  <si>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</si>
  <si>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</si>
  <si>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</si>
  <si>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</si>
  <si>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</si>
  <si>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</si>
  <si>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</si>
  <si>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</si>
  <si>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</si>
  <si>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</si>
  <si>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</si>
  <si>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</si>
  <si>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</si>
  <si>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</si>
  <si>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</si>
  <si>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</si>
  <si>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</si>
  <si>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</si>
  <si>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</si>
  <si>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</si>
  <si>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</si>
  <si>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</si>
  <si>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</si>
  <si>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</si>
  <si>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</si>
  <si>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</si>
  <si>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</si>
  <si>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</si>
  <si>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</si>
  <si>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</si>
  <si>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</si>
  <si>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</si>
  <si>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</si>
  <si>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</si>
  <si>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</si>
  <si>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</si>
  <si>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</si>
  <si>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</si>
  <si>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</si>
  <si>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</si>
  <si>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</si>
  <si>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</si>
  <si>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</si>
  <si>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</si>
  <si>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</si>
  <si>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</si>
  <si>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</si>
  <si>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</si>
  <si>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</si>
  <si>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</si>
  <si>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</si>
  <si>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</si>
  <si>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</si>
  <si>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</si>
  <si>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</si>
  <si>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</si>
  <si>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</si>
  <si>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</si>
  <si>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</si>
  <si>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</si>
  <si>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</si>
  <si>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</si>
  <si>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</si>
  <si>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</si>
  <si>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</si>
  <si>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</si>
  <si>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</si>
  <si>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</si>
  <si>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</si>
  <si>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</si>
  <si>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</si>
  <si>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</si>
  <si>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</si>
  <si>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</si>
  <si>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</si>
  <si>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</si>
  <si>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</si>
  <si>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</si>
  <si>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</si>
  <si>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</si>
  <si>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</si>
  <si>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</si>
  <si>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</si>
  <si>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</si>
  <si>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</si>
  <si>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</si>
  <si>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</si>
  <si>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</si>
  <si>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</si>
  <si>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</si>
  <si>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</si>
  <si>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</si>
  <si>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</si>
  <si>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</si>
  <si>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</si>
  <si>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</si>
  <si>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</si>
  <si>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</si>
  <si>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</si>
  <si>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</si>
  <si>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</si>
  <si>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</si>
  <si>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</si>
  <si>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</si>
  <si>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</si>
  <si>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</si>
  <si>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</si>
  <si>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</si>
  <si>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</si>
  <si>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</si>
  <si>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</si>
  <si>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</si>
  <si>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</si>
  <si>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</si>
  <si>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</si>
  <si>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</si>
  <si>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</si>
  <si>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</si>
  <si>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</si>
  <si>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</si>
  <si>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</si>
  <si>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</si>
  <si>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</si>
  <si>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</si>
  <si>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</si>
  <si>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</si>
  <si>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</si>
  <si>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</si>
  <si>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</si>
  <si>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</si>
  <si>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</si>
  <si>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</si>
  <si>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</si>
  <si>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</si>
  <si>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</si>
  <si>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</si>
  <si>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</si>
  <si>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</si>
  <si>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</si>
  <si>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</si>
  <si>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</si>
  <si>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</si>
  <si>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</si>
  <si>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</si>
  <si>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</si>
  <si>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</si>
  <si>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</si>
  <si>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</si>
  <si>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</si>
  <si>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</si>
  <si>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</si>
  <si>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</si>
  <si>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</si>
  <si>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</si>
  <si>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</si>
  <si>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</si>
  <si>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</si>
  <si>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</si>
  <si>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</si>
  <si>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</si>
  <si>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</si>
  <si>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</si>
  <si>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</si>
  <si>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</si>
  <si>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</si>
  <si>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</si>
  <si>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</si>
  <si>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</si>
  <si>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</si>
  <si>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</si>
  <si>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</si>
  <si>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</si>
  <si>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</si>
  <si>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</si>
  <si>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</si>
  <si>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</si>
  <si>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</si>
  <si>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</si>
  <si>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</si>
  <si>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</si>
  <si>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</si>
  <si>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</si>
  <si>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</si>
  <si>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</si>
  <si>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</si>
  <si>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</si>
  <si>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</si>
  <si>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</si>
  <si>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</si>
  <si>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</si>
  <si>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</si>
  <si>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</si>
  <si>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</si>
  <si>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</si>
  <si>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</si>
  <si>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</si>
  <si>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</si>
  <si>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</si>
  <si>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</si>
  <si>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</si>
  <si>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</si>
  <si>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</si>
  <si>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</si>
  <si>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</si>
  <si>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</si>
  <si>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</si>
  <si>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</si>
  <si>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</si>
  <si>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</si>
  <si>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</si>
  <si>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</si>
  <si>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</si>
  <si>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</si>
  <si>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</si>
  <si>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</si>
  <si>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</si>
  <si>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</si>
  <si>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</si>
  <si>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</si>
  <si>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</si>
  <si>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</si>
  <si>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</si>
  <si>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</si>
  <si>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</si>
  <si>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</si>
  <si>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</si>
  <si>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</si>
  <si>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</si>
  <si>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</si>
  <si>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</si>
  <si>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</si>
  <si>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</si>
  <si>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</si>
  <si>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</si>
  <si>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</si>
  <si>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</si>
  <si>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</si>
  <si>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</si>
  <si>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</si>
  <si>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</si>
  <si>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</si>
  <si>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</si>
  <si>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</si>
  <si>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</si>
  <si>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</si>
  <si>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</si>
  <si>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</si>
  <si>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</si>
  <si>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</si>
  <si>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</si>
  <si>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</si>
  <si>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</si>
  <si>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</si>
  <si>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</si>
  <si>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</si>
  <si>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</si>
  <si>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</si>
  <si>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</si>
  <si>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</si>
  <si>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</si>
  <si>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</si>
  <si>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</si>
  <si>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</si>
  <si>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</si>
  <si>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</si>
  <si>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</si>
  <si>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</si>
  <si>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</si>
  <si>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</si>
  <si>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</si>
  <si>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</si>
  <si>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</si>
  <si>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</si>
  <si>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</si>
  <si>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</si>
  <si>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</si>
  <si>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</si>
  <si>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</si>
  <si>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</si>
  <si>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</si>
  <si>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</si>
  <si>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</si>
  <si>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</si>
  <si>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</si>
  <si>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</si>
  <si>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</si>
  <si>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</si>
  <si>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</si>
  <si>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</si>
  <si>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</si>
  <si>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</si>
  <si>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</si>
  <si>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</si>
  <si>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</si>
  <si>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</si>
  <si>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</si>
  <si>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</si>
  <si>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</si>
  <si>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</si>
  <si>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</si>
  <si>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</si>
  <si>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</si>
  <si>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</si>
  <si>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</si>
  <si>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</si>
  <si>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</si>
  <si>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</si>
  <si>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</si>
  <si>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</si>
  <si>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</si>
  <si>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</si>
  <si>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</si>
  <si>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</si>
  <si>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</si>
  <si>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</si>
  <si>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</si>
  <si>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</si>
  <si>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</si>
  <si>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</si>
  <si>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</si>
  <si>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</si>
  <si>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</si>
  <si>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</si>
  <si>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</si>
  <si>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</si>
  <si>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</si>
  <si>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</si>
  <si>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</si>
  <si>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</si>
  <si>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</si>
  <si>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</si>
  <si>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</si>
  <si>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</si>
  <si>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</si>
  <si>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</si>
  <si>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</si>
  <si>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</si>
  <si>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</si>
  <si>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</si>
  <si>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</si>
  <si>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</si>
  <si>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</si>
  <si>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</si>
  <si>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</si>
  <si>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</si>
  <si>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</si>
  <si>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</si>
  <si>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</si>
  <si>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</si>
  <si>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</si>
  <si>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</si>
  <si>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</si>
  <si>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</si>
  <si>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</si>
  <si>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</si>
  <si>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</si>
  <si>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</si>
  <si>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</si>
  <si>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</si>
  <si>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</si>
  <si>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</si>
  <si>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</si>
  <si>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</si>
  <si>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</si>
  <si>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</si>
  <si>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</si>
  <si>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</si>
  <si>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</si>
  <si>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</si>
  <si>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</si>
  <si>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</si>
  <si>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</si>
  <si>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</si>
  <si>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</si>
  <si>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</si>
  <si>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</si>
  <si>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</si>
  <si>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</si>
  <si>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</si>
  <si>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</si>
  <si>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</si>
  <si>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</si>
  <si>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</si>
  <si>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</si>
  <si>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</si>
  <si>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</si>
  <si>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</si>
  <si>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</si>
  <si>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</si>
  <si>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</si>
  <si>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</si>
  <si>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</si>
  <si>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</si>
  <si>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</si>
  <si>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</si>
  <si>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</si>
  <si>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</si>
  <si>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</si>
  <si>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</si>
  <si>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</si>
  <si>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</si>
  <si>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</si>
  <si>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</si>
  <si>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</si>
  <si>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</si>
  <si>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</si>
  <si>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</si>
  <si>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</si>
  <si>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</si>
  <si>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</si>
  <si>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</si>
  <si>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</si>
  <si>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</si>
  <si>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</si>
  <si>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</si>
  <si>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</si>
  <si>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</si>
  <si>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</si>
  <si>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</si>
  <si>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</si>
  <si>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</si>
  <si>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</si>
  <si>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</si>
  <si>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</si>
  <si>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</si>
  <si>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</si>
  <si>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</si>
  <si>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</si>
  <si>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</si>
  <si>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</si>
  <si>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</si>
  <si>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</si>
  <si>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</si>
  <si>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</si>
  <si>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</si>
  <si>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</si>
  <si>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</si>
  <si>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</si>
  <si>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</si>
  <si>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</si>
  <si>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</si>
  <si>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</si>
  <si>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</si>
  <si>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</si>
  <si>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</si>
  <si>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</si>
  <si>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</si>
  <si>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</si>
  <si>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</si>
  <si>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</si>
  <si>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</si>
  <si>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</si>
  <si>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</si>
  <si>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</si>
  <si>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</si>
  <si>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</si>
  <si>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</si>
  <si>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</si>
  <si>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</si>
  <si>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</si>
  <si>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</si>
  <si>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</si>
  <si>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</si>
  <si>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</si>
  <si>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</si>
  <si>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</si>
  <si>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</si>
  <si>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</si>
  <si>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</si>
  <si>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</si>
  <si>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</si>
  <si>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</si>
  <si>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</si>
  <si>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</si>
  <si>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</si>
  <si>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</si>
  <si>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</si>
  <si>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</si>
  <si>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</si>
  <si>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</si>
  <si>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</si>
  <si>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</si>
  <si>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</si>
  <si>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</si>
  <si>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</si>
  <si>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</si>
  <si>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</si>
  <si>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</si>
  <si>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</si>
  <si>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</si>
  <si>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</si>
  <si>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</si>
  <si>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</si>
  <si>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</si>
  <si>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</si>
  <si>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</si>
  <si>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</si>
  <si>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</si>
  <si>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</si>
  <si>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</si>
  <si>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</si>
  <si>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</si>
  <si>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</si>
  <si>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</si>
  <si>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</si>
  <si>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</si>
  <si>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</si>
  <si>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</si>
  <si>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</si>
  <si>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</si>
  <si>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</si>
  <si>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</si>
  <si>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</si>
  <si>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</si>
  <si>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</si>
  <si>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</si>
  <si>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</si>
  <si>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</si>
  <si>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</si>
  <si>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</si>
  <si>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</si>
  <si>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</si>
  <si>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</si>
  <si>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</si>
  <si>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</si>
  <si>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</si>
  <si>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</si>
  <si>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</si>
  <si>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</si>
  <si>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</si>
  <si>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</si>
  <si>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</si>
  <si>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</si>
  <si>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</si>
  <si>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</si>
  <si>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</si>
  <si>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</si>
  <si>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</si>
  <si>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</si>
  <si>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</si>
  <si>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</si>
  <si>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</si>
  <si>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</si>
  <si>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</si>
  <si>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</si>
  <si>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</si>
  <si>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</si>
  <si>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</si>
  <si>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</si>
  <si>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</si>
  <si>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</si>
  <si>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</si>
  <si>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</si>
  <si>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</si>
  <si>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</si>
  <si>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</si>
  <si>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</si>
  <si>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</si>
  <si>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</si>
  <si>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</si>
  <si>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</si>
  <si>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</si>
  <si>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</si>
  <si>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</si>
  <si>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</si>
  <si>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</si>
  <si>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</si>
  <si>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</si>
  <si>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</si>
  <si>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</si>
  <si>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</si>
  <si>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</si>
  <si>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</si>
  <si>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</si>
  <si>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</si>
  <si>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</si>
  <si>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</si>
  <si>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</si>
  <si>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</si>
  <si>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</si>
  <si>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</si>
  <si>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</si>
  <si>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</si>
  <si>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</si>
  <si>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</si>
  <si>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</si>
  <si>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</si>
  <si>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</si>
  <si>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</si>
  <si>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</si>
  <si>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</si>
  <si>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</si>
  <si>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</si>
  <si>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</si>
  <si>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</si>
  <si>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</si>
  <si>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</si>
  <si>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</si>
  <si>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</si>
  <si>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</si>
  <si>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</si>
  <si>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</si>
  <si>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</si>
  <si>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</si>
  <si>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</si>
  <si>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</si>
  <si>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</si>
  <si>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</si>
  <si>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</si>
  <si>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</si>
  <si>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</si>
  <si>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</si>
  <si>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</si>
  <si>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</si>
  <si>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</si>
  <si>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</si>
  <si>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</si>
  <si>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</si>
  <si>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</si>
  <si>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</si>
  <si>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</si>
  <si>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</si>
  <si>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</si>
  <si>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</si>
  <si>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</si>
  <si>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</si>
  <si>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</si>
  <si>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</si>
  <si>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</si>
  <si>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</si>
  <si>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</si>
  <si>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</si>
  <si>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</si>
  <si>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</si>
  <si>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</si>
  <si>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</si>
  <si>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</si>
  <si>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</si>
  <si>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</si>
  <si>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</si>
  <si>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</si>
  <si>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</si>
  <si>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</si>
  <si>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</si>
  <si>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</si>
  <si>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</si>
  <si>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</si>
  <si>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</si>
  <si>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</si>
  <si>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</si>
  <si>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</si>
  <si>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</si>
  <si>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</si>
  <si>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</si>
  <si>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</si>
  <si>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</si>
  <si>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</si>
  <si>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</si>
  <si>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</si>
  <si>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</si>
  <si>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</si>
  <si>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</si>
  <si>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</si>
  <si>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</si>
  <si>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</si>
  <si>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</si>
  <si>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</si>
  <si>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</si>
  <si>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</si>
  <si>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</si>
  <si>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</si>
  <si>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</si>
  <si>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</si>
  <si>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</si>
  <si>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</si>
  <si>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</si>
  <si>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</si>
  <si>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</si>
  <si>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</si>
  <si>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</si>
  <si>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</si>
  <si>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</si>
  <si>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</si>
  <si>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</si>
  <si>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</si>
  <si>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</si>
  <si>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</si>
  <si>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</si>
  <si>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</si>
  <si>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</si>
  <si>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</si>
  <si>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</si>
  <si>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</si>
  <si>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</si>
  <si>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</si>
  <si>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</si>
  <si>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</si>
  <si>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</si>
  <si>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</si>
  <si>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</si>
  <si>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</si>
  <si>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</si>
  <si>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</si>
  <si>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</si>
  <si>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</si>
  <si>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</si>
  <si>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</si>
  <si>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</si>
  <si>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</si>
  <si>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</si>
  <si>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</si>
  <si>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</si>
  <si>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</si>
  <si>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</si>
  <si>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</si>
  <si>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</si>
  <si>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</si>
  <si>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</si>
  <si>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</si>
  <si>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</si>
  <si>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</si>
  <si>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</si>
  <si>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</si>
  <si>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</si>
  <si>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</si>
  <si>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</si>
  <si>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</si>
  <si>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</si>
  <si>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</si>
  <si>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</si>
  <si>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</si>
  <si>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</si>
  <si>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</si>
  <si>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</si>
  <si>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</si>
  <si>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</si>
  <si>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</si>
  <si>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</si>
  <si>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</si>
  <si>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</si>
  <si>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</si>
  <si>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</si>
  <si>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</si>
  <si>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</si>
  <si>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</si>
  <si>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</si>
  <si>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</si>
  <si>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</si>
  <si>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</si>
  <si>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</si>
  <si>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</si>
  <si>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</si>
  <si>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</si>
  <si>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</si>
  <si>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</si>
  <si>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</si>
  <si>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</si>
  <si>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</si>
  <si>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</si>
  <si>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</si>
  <si>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</si>
  <si>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</si>
  <si>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</si>
  <si>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</si>
  <si>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</si>
  <si>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</si>
  <si>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</si>
  <si>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</si>
  <si>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</si>
  <si>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</si>
  <si>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</si>
  <si>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</si>
  <si>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</si>
  <si>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</si>
  <si>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</si>
  <si>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</si>
  <si>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</si>
  <si>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</si>
  <si>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</si>
  <si>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</si>
  <si>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</si>
  <si>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</si>
  <si>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</si>
  <si>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</si>
  <si>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</si>
  <si>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</si>
  <si>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</si>
  <si>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</si>
  <si>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</si>
  <si>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</si>
  <si>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</si>
  <si>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</si>
  <si>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</si>
  <si>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</si>
  <si>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</si>
  <si>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</si>
  <si>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</si>
  <si>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</si>
  <si>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</si>
  <si>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</si>
  <si>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</si>
  <si>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</si>
  <si>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</si>
  <si>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</si>
  <si>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</si>
  <si>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</si>
  <si>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</si>
  <si>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</si>
  <si>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</si>
  <si>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</si>
  <si>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</si>
  <si>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</si>
  <si>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</si>
  <si>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</si>
  <si>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</si>
  <si>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</si>
  <si>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</si>
  <si>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</si>
  <si>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</si>
  <si>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</si>
  <si>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</si>
  <si>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</si>
  <si>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</si>
  <si>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</si>
  <si>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</si>
  <si>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</si>
  <si>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</si>
  <si>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</si>
  <si>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</si>
  <si>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</si>
  <si>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</si>
  <si>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</si>
  <si>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</si>
  <si>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</si>
  <si>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</si>
  <si>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</si>
  <si>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</si>
  <si>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</si>
  <si>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</si>
  <si>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</si>
  <si>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</si>
  <si>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</si>
  <si>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</si>
  <si>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</si>
  <si>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</si>
  <si>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</si>
  <si>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</si>
  <si>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</si>
  <si>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</si>
  <si>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</si>
  <si>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</si>
  <si>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</si>
  <si>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</si>
  <si>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</si>
  <si>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</si>
  <si>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</si>
  <si>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</si>
  <si>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</si>
  <si>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</si>
  <si>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</si>
  <si>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</si>
  <si>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</si>
  <si>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</si>
  <si>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</si>
  <si>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</si>
  <si>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</si>
  <si>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</si>
  <si>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</si>
  <si>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</si>
  <si>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</si>
  <si>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</si>
  <si>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</si>
  <si>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</si>
  <si>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</si>
  <si>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</si>
  <si>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</si>
  <si>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</si>
  <si>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</si>
  <si>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</si>
  <si>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</si>
  <si>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</si>
  <si>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</si>
  <si>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</si>
  <si>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</si>
  <si>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</si>
  <si>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</si>
  <si>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</si>
  <si>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</si>
  <si>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</si>
  <si>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</si>
  <si>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</si>
  <si>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</si>
  <si>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</si>
  <si>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</si>
  <si>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</si>
  <si>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</si>
  <si>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</si>
  <si>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</si>
  <si>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</si>
  <si>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</si>
  <si>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</si>
  <si>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</si>
  <si>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</si>
  <si>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</si>
  <si>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</si>
  <si>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</si>
  <si>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</si>
  <si>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</si>
  <si>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</si>
  <si>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</si>
  <si>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</si>
  <si>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</si>
  <si>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</si>
  <si>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</si>
  <si>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</si>
  <si>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</si>
  <si>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</si>
  <si>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</si>
  <si>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</si>
  <si>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</si>
  <si>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</si>
  <si>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</si>
  <si>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</si>
  <si>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</si>
  <si>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</si>
  <si>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</si>
  <si>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</si>
  <si>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</si>
  <si>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</si>
  <si>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</si>
  <si>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</si>
  <si>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</si>
  <si>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</si>
  <si>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</si>
  <si>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</si>
  <si>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</si>
  <si>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</si>
  <si>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</si>
  <si>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</si>
  <si>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</si>
  <si>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</si>
  <si>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</si>
  <si>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</si>
  <si>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</si>
  <si>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</si>
  <si>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</si>
  <si>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</si>
  <si>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</si>
  <si>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</si>
  <si>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</si>
  <si>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</si>
  <si>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</si>
  <si>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</si>
  <si>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</si>
  <si>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</si>
  <si>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</si>
  <si>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</si>
  <si>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</si>
  <si>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</si>
  <si>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</si>
  <si>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</si>
  <si>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</si>
  <si>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</si>
  <si>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</si>
  <si>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</si>
  <si>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</si>
  <si>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</si>
  <si>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</si>
  <si>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</si>
  <si>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</si>
  <si>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</si>
  <si>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</si>
  <si>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</si>
  <si>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</si>
  <si>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</si>
  <si>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</si>
  <si>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</si>
  <si>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</si>
  <si>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</si>
  <si>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</si>
  <si>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</si>
  <si>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</si>
  <si>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</si>
  <si>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</si>
  <si>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</si>
  <si>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</si>
  <si>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</si>
  <si>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</si>
  <si>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</si>
  <si>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</si>
  <si>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</si>
  <si>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</si>
  <si>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</si>
  <si>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</si>
  <si>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</si>
  <si>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</si>
  <si>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</si>
  <si>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</si>
  <si>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</si>
  <si>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</si>
  <si>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</si>
  <si>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</si>
  <si>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</si>
  <si>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</si>
  <si>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</si>
  <si>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</si>
  <si>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</si>
  <si>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</si>
  <si>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</si>
  <si>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</si>
  <si>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</si>
  <si>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</si>
  <si>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</si>
  <si>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</si>
  <si>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</si>
  <si>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</si>
  <si>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</si>
  <si>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</si>
  <si>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</si>
  <si>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</si>
  <si>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</si>
  <si>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</si>
  <si>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</si>
  <si>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</si>
  <si>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</si>
  <si>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</si>
  <si>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</si>
  <si>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</si>
  <si>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</si>
  <si>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</si>
  <si>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</si>
  <si>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</si>
  <si>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</si>
  <si>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</si>
  <si>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</si>
  <si>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</si>
  <si>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</si>
  <si>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</si>
  <si>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</si>
  <si>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</si>
  <si>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</si>
  <si>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</si>
  <si>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</si>
  <si>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</si>
  <si>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</si>
  <si>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</si>
  <si>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</si>
  <si>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</si>
  <si>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</si>
  <si>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</si>
  <si>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</si>
  <si>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</si>
  <si>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</si>
  <si>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</si>
  <si>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</si>
  <si>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</si>
  <si>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</si>
  <si>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</si>
  <si>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</si>
  <si>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</si>
  <si>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</si>
  <si>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</si>
  <si>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</si>
  <si>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</si>
  <si>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</si>
  <si>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</si>
  <si>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</si>
  <si>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</si>
  <si>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</si>
  <si>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</si>
  <si>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</si>
  <si>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</si>
  <si>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</si>
  <si>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</si>
  <si>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</si>
  <si>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</si>
  <si>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</si>
  <si>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</si>
  <si>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</si>
  <si>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</si>
  <si>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</si>
  <si>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</si>
  <si>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</si>
  <si>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</si>
  <si>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</si>
  <si>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</si>
  <si>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</si>
  <si>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</si>
  <si>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</si>
  <si>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</si>
  <si>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</si>
  <si>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</si>
  <si>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</si>
  <si>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</si>
  <si>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</si>
  <si>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</si>
  <si>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</si>
  <si>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</si>
  <si>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</si>
  <si>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</si>
  <si>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</si>
  <si>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</si>
  <si>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</si>
  <si>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</si>
  <si>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</si>
  <si>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</si>
  <si>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</si>
  <si>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</si>
  <si>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</si>
  <si>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</si>
  <si>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</si>
  <si>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</si>
  <si>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</si>
  <si>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</si>
  <si>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</si>
  <si>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</si>
  <si>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</si>
  <si>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</si>
  <si>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</si>
  <si>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</si>
  <si>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</si>
  <si>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</si>
  <si>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</si>
  <si>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</si>
  <si>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</si>
  <si>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</si>
  <si>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</si>
  <si>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</si>
  <si>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</si>
  <si>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</si>
  <si>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</si>
  <si>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</si>
  <si>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</si>
  <si>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</si>
  <si>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</si>
  <si>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</si>
  <si>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</si>
  <si>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</si>
  <si>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</si>
  <si>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</si>
  <si>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</si>
  <si>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</si>
  <si>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</si>
  <si>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</si>
  <si>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</si>
  <si>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</si>
  <si>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</si>
  <si>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</si>
  <si>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</si>
  <si>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</si>
  <si>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</si>
  <si>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</si>
  <si>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</si>
  <si>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</si>
  <si>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</si>
  <si>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</si>
  <si>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</si>
  <si>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</si>
  <si>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</si>
  <si>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</si>
  <si>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</si>
  <si>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</si>
  <si>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</si>
  <si>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</si>
  <si>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</si>
  <si>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</si>
  <si>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</si>
  <si>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</si>
  <si>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</si>
  <si>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</si>
  <si>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</si>
  <si>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</si>
  <si>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</si>
  <si>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</si>
  <si>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</si>
  <si>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</si>
  <si>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</si>
  <si>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</si>
  <si>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</si>
  <si>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</si>
  <si>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</si>
  <si>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</si>
  <si>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</si>
  <si>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</si>
  <si>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</si>
  <si>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</si>
  <si>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</si>
  <si>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</si>
  <si>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</si>
  <si>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</si>
  <si>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</si>
  <si>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</si>
  <si>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</si>
  <si>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</si>
  <si>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</si>
  <si>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</si>
  <si>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</si>
  <si>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</si>
  <si>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</si>
  <si>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</si>
  <si>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</si>
  <si>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</si>
  <si>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</si>
  <si>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</si>
  <si>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</si>
  <si>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</si>
  <si>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</si>
  <si>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</si>
  <si>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</si>
  <si>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</si>
  <si>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</si>
  <si>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</si>
  <si>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</si>
  <si>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</si>
  <si>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</si>
  <si>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</si>
  <si>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</si>
  <si>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</si>
  <si>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</si>
  <si>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</si>
  <si>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</si>
  <si>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</si>
  <si>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</si>
  <si>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</si>
  <si>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</si>
  <si>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</si>
  <si>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</si>
  <si>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</si>
  <si>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</si>
  <si>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</si>
  <si>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</si>
  <si>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</si>
  <si>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</si>
  <si>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</si>
  <si>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</si>
  <si>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</si>
  <si>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</si>
  <si>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</si>
  <si>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</si>
  <si>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</si>
  <si>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</si>
  <si>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</si>
  <si>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</si>
  <si>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</si>
  <si>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</si>
  <si>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</si>
  <si>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</si>
  <si>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</si>
  <si>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</si>
  <si>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</si>
  <si>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</si>
  <si>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</si>
  <si>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</si>
  <si>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</si>
  <si>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</si>
  <si>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</si>
  <si>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</si>
  <si>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</si>
  <si>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</si>
  <si>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</si>
  <si>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</si>
  <si>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</si>
  <si>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</si>
  <si>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</si>
  <si>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</si>
  <si>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</si>
  <si>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</si>
  <si>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</si>
  <si>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</si>
  <si>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</si>
  <si>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</si>
  <si>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</si>
  <si>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</si>
  <si>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</si>
  <si>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</si>
  <si>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</si>
  <si>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</si>
  <si>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</si>
  <si>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</si>
  <si>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</si>
  <si>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</si>
  <si>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</si>
  <si>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</si>
  <si>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</si>
  <si>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</si>
  <si>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</si>
  <si>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</si>
  <si>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</si>
  <si>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</si>
  <si>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</si>
  <si>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</si>
  <si>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</si>
  <si>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</si>
  <si>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</si>
  <si>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</si>
  <si>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</si>
  <si>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</si>
  <si>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</si>
  <si>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</si>
  <si>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</si>
  <si>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</si>
  <si>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</si>
  <si>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</si>
  <si>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</si>
  <si>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</si>
  <si>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</si>
  <si>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</si>
  <si>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</si>
  <si>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</si>
  <si>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</si>
  <si>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</si>
  <si>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</si>
  <si>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</si>
  <si>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</si>
  <si>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</si>
  <si>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</si>
  <si>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</si>
  <si>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</si>
  <si>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</si>
  <si>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</si>
  <si>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</si>
  <si>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</si>
  <si>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</si>
  <si>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</si>
  <si>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</si>
  <si>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</si>
  <si>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</si>
  <si>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</si>
  <si>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</si>
  <si>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</si>
  <si>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</si>
  <si>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</si>
  <si>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</si>
  <si>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</si>
  <si>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</si>
  <si>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</si>
  <si>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</si>
  <si>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</si>
  <si>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</si>
  <si>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</si>
  <si>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</si>
  <si>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</si>
  <si>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</si>
  <si>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</si>
  <si>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</si>
  <si>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</si>
  <si>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</si>
  <si>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</si>
  <si>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</si>
  <si>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</si>
  <si>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</si>
  <si>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</si>
  <si>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</si>
  <si>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</si>
  <si>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</si>
  <si>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</si>
  <si>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</si>
  <si>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</si>
  <si>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</si>
  <si>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</si>
  <si>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</si>
  <si>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</si>
  <si>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</si>
  <si>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</si>
  <si>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</si>
  <si>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</si>
  <si>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</si>
  <si>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</si>
  <si>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</si>
  <si>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</si>
  <si>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</si>
  <si>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</si>
  <si>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</si>
  <si>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</si>
  <si>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</si>
  <si>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</si>
  <si>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</si>
  <si>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</si>
  <si>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</si>
  <si>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</si>
  <si>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</si>
  <si>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</si>
  <si>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</si>
  <si>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</si>
  <si>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</si>
  <si>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</si>
  <si>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</si>
  <si>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</si>
  <si>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</si>
  <si>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</si>
  <si>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</si>
  <si>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</si>
  <si>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</si>
  <si>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</si>
  <si>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</si>
  <si>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</si>
  <si>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</si>
  <si>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</si>
  <si>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</si>
  <si>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</si>
  <si>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</si>
  <si>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</si>
  <si>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</si>
  <si>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</si>
  <si>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</si>
  <si>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</si>
  <si>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</si>
  <si>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</si>
  <si>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</si>
  <si>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</si>
  <si>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</si>
  <si>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</si>
  <si>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</si>
  <si>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</si>
  <si>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</si>
  <si>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</si>
  <si>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</si>
  <si>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</si>
  <si>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</si>
  <si>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</si>
  <si>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</si>
  <si>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</si>
  <si>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</si>
  <si>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</si>
  <si>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</si>
  <si>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</si>
  <si>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</si>
  <si>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</si>
  <si>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</si>
  <si>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</si>
  <si>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</si>
  <si>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</si>
  <si>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</si>
  <si>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</si>
  <si>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</si>
  <si>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</si>
  <si>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</si>
  <si>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</si>
  <si>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</si>
  <si>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</si>
  <si>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</si>
  <si>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</si>
  <si>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</si>
  <si>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</si>
  <si>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</si>
  <si>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</si>
  <si>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</si>
  <si>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</si>
  <si>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</si>
  <si>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</si>
  <si>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</si>
  <si>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</si>
  <si>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</si>
  <si>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</si>
  <si>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</si>
  <si>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</si>
  <si>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</si>
  <si>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</si>
  <si>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</si>
  <si>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</si>
  <si>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</si>
  <si>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</si>
  <si>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</si>
  <si>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</si>
  <si>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</si>
  <si>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</si>
  <si>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</si>
  <si>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</si>
  <si>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</si>
  <si>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</si>
  <si>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</si>
  <si>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</si>
  <si>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</si>
  <si>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</si>
  <si>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</si>
  <si>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</si>
  <si>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</si>
  <si>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</si>
  <si>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</si>
  <si>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</si>
  <si>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</si>
  <si>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</si>
  <si>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</si>
  <si>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</si>
  <si>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</si>
  <si>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</si>
  <si>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</si>
  <si>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</si>
  <si>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</si>
  <si>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</si>
  <si>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</si>
  <si>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</si>
  <si>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</si>
  <si>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</si>
  <si>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</si>
  <si>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</si>
  <si>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</si>
  <si>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</si>
  <si>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</si>
  <si>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</si>
  <si>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</si>
  <si>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</si>
  <si>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</si>
  <si>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</si>
  <si>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</si>
  <si>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</si>
  <si>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</si>
  <si>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</si>
  <si>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</si>
  <si>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</si>
  <si>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</si>
  <si>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</si>
  <si>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</si>
  <si>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</si>
  <si>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</si>
  <si>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</si>
  <si>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</si>
  <si>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</si>
  <si>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</si>
  <si>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</si>
  <si>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</si>
  <si>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</si>
  <si>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</si>
  <si>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</si>
  <si>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</si>
  <si>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</si>
  <si>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</si>
  <si>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</si>
  <si>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</si>
  <si>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</si>
  <si>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</si>
  <si>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</si>
  <si>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</si>
  <si>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</si>
  <si>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</si>
  <si>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</si>
  <si>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</si>
  <si>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</si>
  <si>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</si>
  <si>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</si>
  <si>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</si>
  <si>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</si>
  <si>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</si>
  <si>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</si>
  <si>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</si>
  <si>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</si>
  <si>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</si>
  <si>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</si>
  <si>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</si>
  <si>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</si>
  <si>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</si>
  <si>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</si>
  <si>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</si>
  <si>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</si>
  <si>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</si>
  <si>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</si>
  <si>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</si>
  <si>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</si>
  <si>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</si>
  <si>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</si>
  <si>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</si>
  <si>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</si>
  <si>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</si>
  <si>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</si>
  <si>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</si>
  <si>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</si>
  <si>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</si>
  <si>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</si>
  <si>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</si>
  <si>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</si>
  <si>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</si>
  <si>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</si>
  <si>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</si>
  <si>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</si>
  <si>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</si>
  <si>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</si>
  <si>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</si>
  <si>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</si>
  <si>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</si>
  <si>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</si>
  <si>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</si>
  <si>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</si>
  <si>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</si>
  <si>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</si>
  <si>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</si>
  <si>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</si>
  <si>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</si>
  <si>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</si>
  <si>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</si>
  <si>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</si>
  <si>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</si>
  <si>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</si>
  <si>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</si>
  <si>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</si>
  <si>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</si>
  <si>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</si>
  <si>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</si>
  <si>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</si>
  <si>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</si>
  <si>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</si>
  <si>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</si>
  <si>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</si>
  <si>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</si>
  <si>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</si>
  <si>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</si>
  <si>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</si>
  <si>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</si>
  <si>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</si>
  <si>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</si>
  <si>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</si>
  <si>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</si>
  <si>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</si>
  <si>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</si>
  <si>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</si>
  <si>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</si>
  <si>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</si>
  <si>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</si>
  <si>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</si>
  <si>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</si>
  <si>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</si>
  <si>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</si>
  <si>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</si>
  <si>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</si>
  <si>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</si>
  <si>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</si>
  <si>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</si>
  <si>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</si>
  <si>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</si>
  <si>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</si>
  <si>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</si>
  <si>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</si>
  <si>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</si>
  <si>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</si>
  <si>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</si>
  <si>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</si>
  <si>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</si>
  <si>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</si>
  <si>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</si>
  <si>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</si>
  <si>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</si>
  <si>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</si>
  <si>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</si>
  <si>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</si>
  <si>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</si>
  <si>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</si>
  <si>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</si>
  <si>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</si>
  <si>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</si>
  <si>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</si>
  <si>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</si>
  <si>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</si>
  <si>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</si>
  <si>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</si>
  <si>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</si>
  <si>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</si>
  <si>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</si>
  <si>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</si>
  <si>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</si>
  <si>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</si>
  <si>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</si>
  <si>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</si>
  <si>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</si>
  <si>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</si>
  <si>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</si>
  <si>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</si>
  <si>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</si>
  <si>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</si>
  <si>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</si>
  <si>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</si>
  <si>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</si>
  <si>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</si>
  <si>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</si>
  <si>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</si>
  <si>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</si>
  <si>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</si>
  <si>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</si>
  <si>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</si>
  <si>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</si>
  <si>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</si>
  <si>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</si>
  <si>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</si>
  <si>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</si>
  <si>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</si>
  <si>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</si>
  <si>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</si>
  <si>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</si>
  <si>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</si>
  <si>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</si>
  <si>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</si>
  <si>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</si>
  <si>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</si>
  <si>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</si>
  <si>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</si>
  <si>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</si>
  <si>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</si>
  <si>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</si>
  <si>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</si>
  <si>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</si>
  <si>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</si>
  <si>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</si>
  <si>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</si>
  <si>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</si>
  <si>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</si>
  <si>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</si>
  <si>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</si>
  <si>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</si>
  <si>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</si>
  <si>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</si>
  <si>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</si>
  <si>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</si>
  <si>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</si>
  <si>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</si>
  <si>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</si>
  <si>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</si>
  <si>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</si>
  <si>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</si>
  <si>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</si>
  <si>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</si>
  <si>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</si>
  <si>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</si>
  <si>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</si>
  <si>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</si>
  <si>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</si>
  <si>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</si>
  <si>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</si>
  <si>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</si>
  <si>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</si>
  <si>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</si>
  <si>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</si>
  <si>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</si>
  <si>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</si>
  <si>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</si>
  <si>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</si>
  <si>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</si>
  <si>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</si>
  <si>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</si>
  <si>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</si>
  <si>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</si>
  <si>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</si>
  <si>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</si>
  <si>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</si>
  <si>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</si>
  <si>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</si>
  <si>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</si>
  <si>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</si>
  <si>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</si>
  <si>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</si>
  <si>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</si>
  <si>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</si>
  <si>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</si>
  <si>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</si>
  <si>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</si>
  <si>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</si>
  <si>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</si>
  <si>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</si>
  <si>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</si>
  <si>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</si>
  <si>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</si>
  <si>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</si>
  <si>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</si>
  <si>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</si>
  <si>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</si>
  <si>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</si>
  <si>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</si>
  <si>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</si>
  <si>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</si>
  <si>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</si>
  <si>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</si>
  <si>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</si>
  <si>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</si>
  <si>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</si>
  <si>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</si>
  <si>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</si>
  <si>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</si>
  <si>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</si>
  <si>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</si>
  <si>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</si>
  <si>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</si>
  <si>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</si>
  <si>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</si>
  <si>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</si>
  <si>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</si>
  <si>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</si>
  <si>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</si>
  <si>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</si>
  <si>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</si>
  <si>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</si>
  <si>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</si>
  <si>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</si>
  <si>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</si>
  <si>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</si>
  <si>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</si>
  <si>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</si>
  <si>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</si>
  <si>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</si>
  <si>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</si>
  <si>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</si>
  <si>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</si>
  <si>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</si>
  <si>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</si>
  <si>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</si>
  <si>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</si>
  <si>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</si>
  <si>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</si>
  <si>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</si>
  <si>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</si>
  <si>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</si>
  <si>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</si>
  <si>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</si>
  <si>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</si>
  <si>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</si>
  <si>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</si>
  <si>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</si>
  <si>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</si>
  <si>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</si>
  <si>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</si>
  <si>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</si>
  <si>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</si>
  <si>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</si>
  <si>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</si>
  <si>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</si>
  <si>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</si>
  <si>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</si>
  <si>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</si>
  <si>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</si>
  <si>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</si>
  <si>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</si>
  <si>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</si>
  <si>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</si>
  <si>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</si>
  <si>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</si>
  <si>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</si>
  <si>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</si>
  <si>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</si>
  <si>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</si>
  <si>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</si>
  <si>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</si>
  <si>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</si>
  <si>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</si>
  <si>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</si>
  <si>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</si>
  <si>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</si>
  <si>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</si>
  <si>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</si>
  <si>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</si>
  <si>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</si>
  <si>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</si>
  <si>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</si>
  <si>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</si>
  <si>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</si>
  <si>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</si>
  <si>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</si>
  <si>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</si>
  <si>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</si>
  <si>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</si>
  <si>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</si>
  <si>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</si>
  <si>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</si>
  <si>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</si>
  <si>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</si>
  <si>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</si>
  <si>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</si>
  <si>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</si>
  <si>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</si>
  <si>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</si>
  <si>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</si>
  <si>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</si>
  <si>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</si>
  <si>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</si>
  <si>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</si>
  <si>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</si>
  <si>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</si>
  <si>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</si>
  <si>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</si>
  <si>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</si>
  <si>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</si>
  <si>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</si>
  <si>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</si>
  <si>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</si>
  <si>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</si>
  <si>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</si>
  <si>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</si>
  <si>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</si>
  <si>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</si>
  <si>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</si>
  <si>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</si>
  <si>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</si>
  <si>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</si>
  <si>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</si>
  <si>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</si>
  <si>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</si>
  <si>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</si>
  <si>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</si>
  <si>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</si>
  <si>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</si>
  <si>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</si>
  <si>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</si>
  <si>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</si>
  <si>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</si>
  <si>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</si>
  <si>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</si>
  <si>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</si>
  <si>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</si>
  <si>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</si>
  <si>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</si>
  <si>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</si>
  <si>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</si>
  <si>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</si>
  <si>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</si>
  <si>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</si>
  <si>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</si>
  <si>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</si>
  <si>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</si>
  <si>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</si>
  <si>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</si>
  <si>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</si>
  <si>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</si>
  <si>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</si>
  <si>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</si>
  <si>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</si>
  <si>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</si>
  <si>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</si>
  <si>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</si>
  <si>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</si>
  <si>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</si>
  <si>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</si>
  <si>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</si>
  <si>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</si>
  <si>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</si>
  <si>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</si>
  <si>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</si>
  <si>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</si>
  <si>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</si>
  <si>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</si>
  <si>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</si>
  <si>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</si>
  <si>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</si>
  <si>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</si>
  <si>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</si>
  <si>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</si>
  <si>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</si>
  <si>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</si>
  <si>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</si>
  <si>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</si>
  <si>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</si>
  <si>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</si>
  <si>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</si>
  <si>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</si>
  <si>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</si>
  <si>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</si>
  <si>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</si>
  <si>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</si>
  <si>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</si>
  <si>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</si>
  <si>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</si>
  <si>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</si>
  <si>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</si>
  <si>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</si>
  <si>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</si>
  <si>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</si>
  <si>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</si>
  <si>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</si>
  <si>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</si>
  <si>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</si>
  <si>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</si>
  <si>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</si>
  <si>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</si>
  <si>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</si>
  <si>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</si>
  <si>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</si>
  <si>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</si>
  <si>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</si>
  <si>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</si>
  <si>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</si>
  <si>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</si>
  <si>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</si>
  <si>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</si>
  <si>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</si>
  <si>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</si>
  <si>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</si>
  <si>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</si>
  <si>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</si>
  <si>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</si>
  <si>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</si>
  <si>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</si>
  <si>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</si>
  <si>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</si>
  <si>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</si>
  <si>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</si>
  <si>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</si>
  <si>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</si>
  <si>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</si>
  <si>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</si>
  <si>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</si>
  <si>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</si>
  <si>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</si>
  <si>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</si>
  <si>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</si>
  <si>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</si>
  <si>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</si>
  <si>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</si>
  <si>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</si>
  <si>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</si>
  <si>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</si>
  <si>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</si>
  <si>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</si>
  <si>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</si>
  <si>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</si>
  <si>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</si>
  <si>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</si>
  <si>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</si>
  <si>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</si>
  <si>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</si>
  <si>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</si>
  <si>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</si>
  <si>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</si>
  <si>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</si>
  <si>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</si>
  <si>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</si>
  <si>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</si>
  <si>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</si>
  <si>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</si>
  <si>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</si>
  <si>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</si>
  <si>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</si>
  <si>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</si>
  <si>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</si>
  <si>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</si>
  <si>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</si>
  <si>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</si>
  <si>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</si>
  <si>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</si>
  <si>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</si>
  <si>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</si>
  <si>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</si>
  <si>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</si>
  <si>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</si>
  <si>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</si>
  <si>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</si>
  <si>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</si>
  <si>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</si>
  <si>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</si>
  <si>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</si>
  <si>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</si>
  <si>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</si>
  <si>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</si>
  <si>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</si>
  <si>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</si>
  <si>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</si>
  <si>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</si>
  <si>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</si>
  <si>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</si>
  <si>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</si>
  <si>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</si>
  <si>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</si>
  <si>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</si>
  <si>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</si>
  <si>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</si>
  <si>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</si>
  <si>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</si>
  <si>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</si>
  <si>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</si>
  <si>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</si>
  <si>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</si>
  <si>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</si>
  <si>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</si>
  <si>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</si>
  <si>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</si>
  <si>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</si>
  <si>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</si>
  <si>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</si>
  <si>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</si>
  <si>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</si>
  <si>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</si>
  <si>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</si>
  <si>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</si>
  <si>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</si>
  <si>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</si>
  <si>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</si>
  <si>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</si>
  <si>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</si>
  <si>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</si>
  <si>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</si>
  <si>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</si>
  <si>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</si>
  <si>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</si>
  <si>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</si>
  <si>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</si>
  <si>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</si>
  <si>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</si>
  <si>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</si>
  <si>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</si>
  <si>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</si>
  <si>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</si>
  <si>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</si>
  <si>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</si>
  <si>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</si>
  <si>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</si>
  <si>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</si>
  <si>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</si>
  <si>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</si>
  <si>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</si>
  <si>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</si>
  <si>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</si>
  <si>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</si>
  <si>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</si>
  <si>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</si>
  <si>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</si>
  <si>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</si>
  <si>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</si>
  <si>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</si>
  <si>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</si>
  <si>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</si>
  <si>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</si>
  <si>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</si>
  <si>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</si>
  <si>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</si>
  <si>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</si>
  <si>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</si>
  <si>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</si>
  <si>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</si>
  <si>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</si>
  <si>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</si>
  <si>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</si>
  <si>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</si>
  <si>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</si>
  <si>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</si>
  <si>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</si>
  <si>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</si>
  <si>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</si>
  <si>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</si>
  <si>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</si>
  <si>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</si>
  <si>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</si>
  <si>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</si>
  <si>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</si>
  <si>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</si>
  <si>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</si>
  <si>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</si>
  <si>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</si>
  <si>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</si>
  <si>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</si>
  <si>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</si>
  <si>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</si>
  <si>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</si>
  <si>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</si>
  <si>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</si>
  <si>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</si>
  <si>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</si>
  <si>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</si>
  <si>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</si>
  <si>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</si>
  <si>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</si>
  <si>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</si>
  <si>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</si>
  <si>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</si>
  <si>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</si>
  <si>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</si>
  <si>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</si>
  <si>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</si>
  <si>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</si>
  <si>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</si>
  <si>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</si>
  <si>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</si>
  <si>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</si>
  <si>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</si>
  <si>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</si>
  <si>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</si>
  <si>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</si>
  <si>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</si>
  <si>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</si>
  <si>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</si>
  <si>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</si>
  <si>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</si>
  <si>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</si>
  <si>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</si>
  <si>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</si>
  <si>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</si>
  <si>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</si>
  <si>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</si>
  <si>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</si>
  <si>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</si>
  <si>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</si>
  <si>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</si>
  <si>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</si>
  <si>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</si>
  <si>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</si>
  <si>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</si>
  <si>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</si>
  <si>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</si>
  <si>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</si>
  <si>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</si>
  <si>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</si>
  <si>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</si>
  <si>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</si>
  <si>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</si>
  <si>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</si>
  <si>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</si>
  <si>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</si>
  <si>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</si>
  <si>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</si>
  <si>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</si>
  <si>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</si>
  <si>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</si>
  <si>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</si>
  <si>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</si>
  <si>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</si>
  <si>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</si>
  <si>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</si>
  <si>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</si>
  <si>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</si>
  <si>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</si>
  <si>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</si>
  <si>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</si>
  <si>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</si>
  <si>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</si>
  <si>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</si>
  <si>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</si>
  <si>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</si>
  <si>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</si>
  <si>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</si>
  <si>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</si>
  <si>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</si>
  <si>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</si>
  <si>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</si>
  <si>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</si>
  <si>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</si>
  <si>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</si>
  <si>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</si>
  <si>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</si>
  <si>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</si>
  <si>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</si>
  <si>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</si>
  <si>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</si>
  <si>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</si>
  <si>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</si>
  <si>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</si>
  <si>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</si>
  <si>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</si>
  <si>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</si>
  <si>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</si>
  <si>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</si>
  <si>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</si>
  <si>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</si>
  <si>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</si>
  <si>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</si>
  <si>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</si>
  <si>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</si>
  <si>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</si>
  <si>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</si>
  <si>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</si>
  <si>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</si>
  <si>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</si>
  <si>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</si>
  <si>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</si>
  <si>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</si>
  <si>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</si>
  <si>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</si>
  <si>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</si>
  <si>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</si>
  <si>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</si>
  <si>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</si>
  <si>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</si>
  <si>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</si>
  <si>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</si>
  <si>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</si>
  <si>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</si>
  <si>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</si>
  <si>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</si>
  <si>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</si>
  <si>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</si>
  <si>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</si>
  <si>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</si>
  <si>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</si>
  <si>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</si>
  <si>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</si>
  <si>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</si>
  <si>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</si>
  <si>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</si>
  <si>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</si>
  <si>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</si>
  <si>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</si>
  <si>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</si>
  <si>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</si>
  <si>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</si>
  <si>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</si>
  <si>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</si>
  <si>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</si>
  <si>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</si>
  <si>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</si>
  <si>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</si>
  <si>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</si>
  <si>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</si>
  <si>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</si>
  <si>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</si>
  <si>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</si>
  <si>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</si>
  <si>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</si>
  <si>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</si>
  <si>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</si>
  <si>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</si>
  <si>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</si>
  <si>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</si>
  <si>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</si>
  <si>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</si>
  <si>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</si>
  <si>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</si>
  <si>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</si>
  <si>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</si>
  <si>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</si>
  <si>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</si>
  <si>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</si>
  <si>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</si>
  <si>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</si>
  <si>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</si>
  <si>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</si>
  <si>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</si>
  <si>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</si>
  <si>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</si>
  <si>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</si>
  <si>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</si>
  <si>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</si>
  <si>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</si>
  <si>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</si>
  <si>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</si>
  <si>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</si>
  <si>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</si>
  <si>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</si>
  <si>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</si>
  <si>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</si>
  <si>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</si>
  <si>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</si>
  <si>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</si>
  <si>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</si>
  <si>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</si>
  <si>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</si>
  <si>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</si>
  <si>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</si>
  <si>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</si>
  <si>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</si>
  <si>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</si>
  <si>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</si>
  <si>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</si>
  <si>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</si>
  <si>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</si>
  <si>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</si>
  <si>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</si>
  <si>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</si>
  <si>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</si>
  <si>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</si>
  <si>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</si>
  <si>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</si>
  <si>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</si>
  <si>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</si>
  <si>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</si>
  <si>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</si>
  <si>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</si>
  <si>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</si>
  <si>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</si>
  <si>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</si>
  <si>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</si>
  <si>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</si>
  <si>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</si>
  <si>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</si>
  <si>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</si>
  <si>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</si>
  <si>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</si>
  <si>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</si>
  <si>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</si>
  <si>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</si>
  <si>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</si>
  <si>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</si>
  <si>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</si>
  <si>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</si>
  <si>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</si>
  <si>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</si>
  <si>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</si>
  <si>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</si>
  <si>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</si>
  <si>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</si>
  <si>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</si>
  <si>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</si>
  <si>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</si>
  <si>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</si>
  <si>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</si>
  <si>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</si>
  <si>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</si>
  <si>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</si>
  <si>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</si>
  <si>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</si>
  <si>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</si>
  <si>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</si>
  <si>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</si>
  <si>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</si>
  <si>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</si>
  <si>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</si>
  <si>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</si>
  <si>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</si>
  <si>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</si>
  <si>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</si>
  <si>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</si>
  <si>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</si>
  <si>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</si>
  <si>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</si>
  <si>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</si>
  <si>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</si>
  <si>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</si>
  <si>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</si>
  <si>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</si>
  <si>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</si>
  <si>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</si>
  <si>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</si>
  <si>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</si>
  <si>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</si>
  <si>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</si>
  <si>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</si>
  <si>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</si>
  <si>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</si>
  <si>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</si>
  <si>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</si>
  <si>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</si>
  <si>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</si>
  <si>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</si>
  <si>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</si>
  <si>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</si>
  <si>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</si>
  <si>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</si>
  <si>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</si>
  <si>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</si>
  <si>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</si>
  <si>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</si>
  <si>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</si>
  <si>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</si>
  <si>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</si>
  <si>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</si>
  <si>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</si>
  <si>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</si>
  <si>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</si>
  <si>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</si>
  <si>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</si>
  <si>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</si>
  <si>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</si>
  <si>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</si>
  <si>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</si>
  <si>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</si>
  <si>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</si>
  <si>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</si>
  <si>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</si>
  <si>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</si>
  <si>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</si>
  <si>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</si>
  <si>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</si>
  <si>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</si>
  <si>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</si>
  <si>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</si>
  <si>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</si>
  <si>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</si>
  <si>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</si>
  <si>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</si>
  <si>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</si>
  <si>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</si>
  <si>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</si>
  <si>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</si>
  <si>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</si>
  <si>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</si>
  <si>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</si>
  <si>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</si>
  <si>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</si>
  <si>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</si>
  <si>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</si>
  <si>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</si>
  <si>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</si>
  <si>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</si>
  <si>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</si>
  <si>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</si>
  <si>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</si>
  <si>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</si>
  <si>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</si>
  <si>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</si>
  <si>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</si>
  <si>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</si>
  <si>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</si>
  <si>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</si>
  <si>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</si>
  <si>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</si>
  <si>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</si>
  <si>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</si>
  <si>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</si>
  <si>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</si>
  <si>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</si>
  <si>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</si>
  <si>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</si>
  <si>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</si>
  <si>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</si>
  <si>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</si>
  <si>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</si>
  <si>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</si>
  <si>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</si>
  <si>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</si>
  <si>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</si>
  <si>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</si>
  <si>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</si>
  <si>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</si>
  <si>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</si>
  <si>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</si>
  <si>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</si>
  <si>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</si>
  <si>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</si>
  <si>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</si>
  <si>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</si>
  <si>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</si>
  <si>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</si>
  <si>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</si>
  <si>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</si>
  <si>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</si>
  <si>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</si>
  <si>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</si>
  <si>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</si>
  <si>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</si>
  <si>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</si>
  <si>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</si>
  <si>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</si>
  <si>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</si>
  <si>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</si>
  <si>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</si>
  <si>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</si>
  <si>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</si>
  <si>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</si>
  <si>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</si>
  <si>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</si>
  <si>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</si>
  <si>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</si>
  <si>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</si>
  <si>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</si>
  <si>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</si>
  <si>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</si>
  <si>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</si>
  <si>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</si>
  <si>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</si>
  <si>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</si>
  <si>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</si>
  <si>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</si>
  <si>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</si>
  <si>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</si>
  <si>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</si>
  <si>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</si>
  <si>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</si>
  <si>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</si>
  <si>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</si>
  <si>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</si>
  <si>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</si>
  <si>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</si>
  <si>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</si>
  <si>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</si>
  <si>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</si>
  <si>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</si>
  <si>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</si>
  <si>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</si>
  <si>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</si>
  <si>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</si>
  <si>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</si>
  <si>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</si>
  <si>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</si>
  <si>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</si>
  <si>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</si>
  <si>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</si>
  <si>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</si>
  <si>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</si>
  <si>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</si>
  <si>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</si>
  <si>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</si>
  <si>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</si>
  <si>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</si>
  <si>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</si>
  <si>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</si>
  <si>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</si>
  <si>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</si>
  <si>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</si>
  <si>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</si>
  <si>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</si>
  <si>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</si>
  <si>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</si>
  <si>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</si>
  <si>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</si>
  <si>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</si>
  <si>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</si>
  <si>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</si>
  <si>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</si>
  <si>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</si>
  <si>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</si>
  <si>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</si>
  <si>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</si>
  <si>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</si>
  <si>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</si>
  <si>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</si>
  <si>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</si>
  <si>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</si>
  <si>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</si>
  <si>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</si>
  <si>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</si>
  <si>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</si>
  <si>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</si>
  <si>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</si>
  <si>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</si>
  <si>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</si>
  <si>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</si>
  <si>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</si>
  <si>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</si>
  <si>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</si>
  <si>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</si>
  <si>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</si>
  <si>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</si>
  <si>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</si>
  <si>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</si>
  <si>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</si>
  <si>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</si>
  <si>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</si>
  <si>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</si>
  <si>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</si>
  <si>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</si>
  <si>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</si>
  <si>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</si>
  <si>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</si>
  <si>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</si>
  <si>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</si>
  <si>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</si>
  <si>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</si>
  <si>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</si>
  <si>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</si>
  <si>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</si>
  <si>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</si>
  <si>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</si>
  <si>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</si>
  <si>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</si>
  <si>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</si>
  <si>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</si>
  <si>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</si>
  <si>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</si>
  <si>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</si>
  <si>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</si>
  <si>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</si>
  <si>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</si>
  <si>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</si>
  <si>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</si>
  <si>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</si>
  <si>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</si>
  <si>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</si>
  <si>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</si>
  <si>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</si>
  <si>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</si>
  <si>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</si>
  <si>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</si>
  <si>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</si>
  <si>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</si>
  <si>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</si>
  <si>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</si>
  <si>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</si>
  <si>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</si>
  <si>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</si>
  <si>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</si>
  <si>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</si>
  <si>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</si>
  <si>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</si>
  <si>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</si>
  <si>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</si>
  <si>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</si>
  <si>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</si>
  <si>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</si>
  <si>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</si>
  <si>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</si>
  <si>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</si>
  <si>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</si>
  <si>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</si>
  <si>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</si>
  <si>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</si>
  <si>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</si>
  <si>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</si>
  <si>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</si>
  <si>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</si>
  <si>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</si>
  <si>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</si>
  <si>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</si>
  <si>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</si>
  <si>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</si>
  <si>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</si>
  <si>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</si>
  <si>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</si>
  <si>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</si>
  <si>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</si>
  <si>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</si>
  <si>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</si>
  <si>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</si>
  <si>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</si>
  <si>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</si>
  <si>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</si>
  <si>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</si>
  <si>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</si>
  <si>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</si>
  <si>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</si>
  <si>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</si>
  <si>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</si>
  <si>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</si>
  <si>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</si>
  <si>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</si>
  <si>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</si>
  <si>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</si>
  <si>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</si>
  <si>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</si>
  <si>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</si>
  <si>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</si>
  <si>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</si>
  <si>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</si>
  <si>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</si>
  <si>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</si>
  <si>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</si>
  <si>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</si>
  <si>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</si>
  <si>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</si>
  <si>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</si>
  <si>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</si>
  <si>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</si>
  <si>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</si>
  <si>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</si>
  <si>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</si>
  <si>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</si>
  <si>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</si>
  <si>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</si>
  <si>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</si>
  <si>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</si>
  <si>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</si>
  <si>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</si>
  <si>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</si>
  <si>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</si>
  <si>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</si>
  <si>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</si>
  <si>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</si>
  <si>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</si>
  <si>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</si>
  <si>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</si>
  <si>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</si>
  <si>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</si>
  <si>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</si>
  <si>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</si>
  <si>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</si>
  <si>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</si>
  <si>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</si>
  <si>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</si>
  <si>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</si>
  <si>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</si>
  <si>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</si>
  <si>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</si>
  <si>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</si>
  <si>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</si>
  <si>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</si>
  <si>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</si>
  <si>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</si>
  <si>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</si>
  <si>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</si>
  <si>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</si>
  <si>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</si>
  <si>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</si>
  <si>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</si>
  <si>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</si>
  <si>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</si>
  <si>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</si>
  <si>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</si>
  <si>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</si>
  <si>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</si>
  <si>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</si>
  <si>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</si>
  <si>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</si>
  <si>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</si>
  <si>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</si>
  <si>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</si>
  <si>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</si>
  <si>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</si>
  <si>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</si>
  <si>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</si>
  <si>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</si>
  <si>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</si>
  <si>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</si>
  <si>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</si>
  <si>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</si>
  <si>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</si>
  <si>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</si>
  <si>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</si>
  <si>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</si>
  <si>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</si>
  <si>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</si>
  <si>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</si>
  <si>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</si>
  <si>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</si>
  <si>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</si>
  <si>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</si>
  <si>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</si>
  <si>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</si>
  <si>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</si>
  <si>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</si>
  <si>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</si>
  <si>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</si>
  <si>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</si>
  <si>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</si>
  <si>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</si>
  <si>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</si>
  <si>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</si>
  <si>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</si>
  <si>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</si>
  <si>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</si>
  <si>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</si>
  <si>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</si>
  <si>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</si>
  <si>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</si>
  <si>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</si>
  <si>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</si>
  <si>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</si>
  <si>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</si>
  <si>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</si>
  <si>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</si>
  <si>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</si>
  <si>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</si>
  <si>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</si>
  <si>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</si>
  <si>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</si>
  <si>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</si>
  <si>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</si>
  <si>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</si>
  <si>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</si>
  <si>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</si>
  <si>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</si>
  <si>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</si>
  <si>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</si>
  <si>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</si>
  <si>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</si>
  <si>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</si>
  <si>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</si>
  <si>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</si>
  <si>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</si>
  <si>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</si>
  <si>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</si>
  <si>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</si>
  <si>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</si>
  <si>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</si>
  <si>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</si>
  <si>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</si>
  <si>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</si>
  <si>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</si>
  <si>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</si>
  <si>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</si>
  <si>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</si>
  <si>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</si>
  <si>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</si>
  <si>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</si>
  <si>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</si>
  <si>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</si>
  <si>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</si>
  <si>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</si>
  <si>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</si>
  <si>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</si>
  <si>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</si>
  <si>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</si>
  <si>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</si>
  <si>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</si>
  <si>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</si>
  <si>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</si>
  <si>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</si>
  <si>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</si>
  <si>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</si>
  <si>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</si>
  <si>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</si>
  <si>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</si>
  <si>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</si>
  <si>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</si>
  <si>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</si>
  <si>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</si>
  <si>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</si>
  <si>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</si>
  <si>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</si>
  <si>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</si>
  <si>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</si>
  <si>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</si>
  <si>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</si>
  <si>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</si>
  <si>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</si>
  <si>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</si>
  <si>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</si>
  <si>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</si>
  <si>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</si>
  <si>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</si>
  <si>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</si>
  <si>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</si>
  <si>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</si>
  <si>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</si>
  <si>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</si>
  <si>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</si>
  <si>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</si>
  <si>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</si>
  <si>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</si>
  <si>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</si>
  <si>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</si>
  <si>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</si>
  <si>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</si>
  <si>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</si>
  <si>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</si>
  <si>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</si>
  <si>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</si>
  <si>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</si>
  <si>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</si>
  <si>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</si>
  <si>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</si>
  <si>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</si>
  <si>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</si>
  <si>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</si>
  <si>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</si>
  <si>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</si>
  <si>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</si>
  <si>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</si>
  <si>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</si>
  <si>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</si>
  <si>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</si>
  <si>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</si>
  <si>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</si>
  <si>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</si>
  <si>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</si>
  <si>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</si>
  <si>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</si>
  <si>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</si>
  <si>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</si>
  <si>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</si>
  <si>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</si>
  <si>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</si>
  <si>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</si>
  <si>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</si>
  <si>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</si>
  <si>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</si>
  <si>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</si>
  <si>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</si>
  <si>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</si>
  <si>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</si>
  <si>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</si>
  <si>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</si>
  <si>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</si>
  <si>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</si>
  <si>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</si>
  <si>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</si>
  <si>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</si>
  <si>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</si>
  <si>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</si>
  <si>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</si>
  <si>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</si>
  <si>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</si>
  <si>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</si>
  <si>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</si>
  <si>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</si>
  <si>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</si>
  <si>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</si>
  <si>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</si>
  <si>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</si>
  <si>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</si>
  <si>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</si>
  <si>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</si>
  <si>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</si>
  <si>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</si>
  <si>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</si>
  <si>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</si>
  <si>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</si>
  <si>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</si>
  <si>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</si>
  <si>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</si>
  <si>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</si>
  <si>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</si>
  <si>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</si>
  <si>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</si>
  <si>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</si>
  <si>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</si>
  <si>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</si>
  <si>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</si>
  <si>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</si>
  <si>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</si>
  <si>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</si>
  <si>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</si>
  <si>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</si>
  <si>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</si>
  <si>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</si>
  <si>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</si>
  <si>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</si>
  <si>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</si>
  <si>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</si>
  <si>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</si>
  <si>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</si>
  <si>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</si>
  <si>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</si>
  <si>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</si>
  <si>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</si>
  <si>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</si>
  <si>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</si>
  <si>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</si>
  <si>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</si>
  <si>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</si>
  <si>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</si>
  <si>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</si>
  <si>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</si>
  <si>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</si>
  <si>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</si>
  <si>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</si>
  <si>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</si>
  <si>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</si>
  <si>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</si>
  <si>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</si>
  <si>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</si>
  <si>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</si>
  <si>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</si>
  <si>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</si>
  <si>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</si>
  <si>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</si>
  <si>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</si>
  <si>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</si>
  <si>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</si>
  <si>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</si>
  <si>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</si>
  <si>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</si>
  <si>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</si>
  <si>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</si>
  <si>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</si>
  <si>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</si>
  <si>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</si>
  <si>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</si>
  <si>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</si>
  <si>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</si>
  <si>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</si>
  <si>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</si>
  <si>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</si>
  <si>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</si>
  <si>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</si>
  <si>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</si>
  <si>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</si>
  <si>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</si>
  <si>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</si>
  <si>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</si>
  <si>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</si>
  <si>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</si>
  <si>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</si>
  <si>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</si>
  <si>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</si>
  <si>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</si>
  <si>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</si>
  <si>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</si>
  <si>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</si>
  <si>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</si>
  <si>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</si>
  <si>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</si>
  <si>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</si>
  <si>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</si>
  <si>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</si>
  <si>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</si>
  <si>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</si>
  <si>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</si>
  <si>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</si>
  <si>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</si>
  <si>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</si>
  <si>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</si>
  <si>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</si>
  <si>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</si>
  <si>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</si>
  <si>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</si>
  <si>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</si>
  <si>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</si>
  <si>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</si>
  <si>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</si>
  <si>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</si>
  <si>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</si>
  <si>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</si>
  <si>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</si>
  <si>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</si>
  <si>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</si>
  <si>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</si>
  <si>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</si>
  <si>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</si>
  <si>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</si>
  <si>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</si>
  <si>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</si>
  <si>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</si>
  <si>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</si>
  <si>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</si>
  <si>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</si>
  <si>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</si>
  <si>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</si>
  <si>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</si>
  <si>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</si>
  <si>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</si>
  <si>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</si>
  <si>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</si>
  <si>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</si>
  <si>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</si>
  <si>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</si>
  <si>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</si>
  <si>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</si>
  <si>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</si>
  <si>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</si>
  <si>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</si>
  <si>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</si>
  <si>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</si>
  <si>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</si>
  <si>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</si>
  <si>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</si>
  <si>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</si>
  <si>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</si>
  <si>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</si>
  <si>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</si>
  <si>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</si>
  <si>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</si>
  <si>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</si>
  <si>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</si>
  <si>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</si>
  <si>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</si>
  <si>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</si>
  <si>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</si>
  <si>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</si>
  <si>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</si>
  <si>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</si>
  <si>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</si>
  <si>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</si>
  <si>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</si>
  <si>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</si>
  <si>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</si>
  <si>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</si>
  <si>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</si>
  <si>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</si>
  <si>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</si>
  <si>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</si>
  <si>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</si>
  <si>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</si>
  <si>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</si>
  <si>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</si>
  <si>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</si>
  <si>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</si>
  <si>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</si>
  <si>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</si>
  <si>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</si>
  <si>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</si>
  <si>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</si>
  <si>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</si>
  <si>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</si>
  <si>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</si>
  <si>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</si>
  <si>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</si>
  <si>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</si>
  <si>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</si>
  <si>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</si>
  <si>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</si>
  <si>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</si>
  <si>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</si>
  <si>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</si>
  <si>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</si>
  <si>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</si>
  <si>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</si>
  <si>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</si>
  <si>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</si>
  <si>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</si>
  <si>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</si>
  <si>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</si>
  <si>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</si>
  <si>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</si>
  <si>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</si>
  <si>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</si>
  <si>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</si>
  <si>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</si>
  <si>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</si>
  <si>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</si>
  <si>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</si>
  <si>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</si>
  <si>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</si>
  <si>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</si>
  <si>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</si>
  <si>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</si>
  <si>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</si>
  <si>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</si>
  <si>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</si>
  <si>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</si>
  <si>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</si>
  <si>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</si>
  <si>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</si>
  <si>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</si>
  <si>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</si>
  <si>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</si>
  <si>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</si>
  <si>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</si>
  <si>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</si>
  <si>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</si>
  <si>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</si>
  <si>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</si>
  <si>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</si>
  <si>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</si>
  <si>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</si>
  <si>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</si>
  <si>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</si>
  <si>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</si>
  <si>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</si>
  <si>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</si>
  <si>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</si>
  <si>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</si>
  <si>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</si>
  <si>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</si>
  <si>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</si>
  <si>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</si>
  <si>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</si>
  <si>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</si>
  <si>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</si>
  <si>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</si>
  <si>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</si>
  <si>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</si>
  <si>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</si>
  <si>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</si>
  <si>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</si>
  <si>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</si>
  <si>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</si>
  <si>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</si>
  <si>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</si>
  <si>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</si>
  <si>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</si>
  <si>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</si>
  <si>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</si>
  <si>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</si>
  <si>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</si>
  <si>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</si>
  <si>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</si>
  <si>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</si>
  <si>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</si>
  <si>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</si>
  <si>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</si>
  <si>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</si>
  <si>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</si>
  <si>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</si>
  <si>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</si>
  <si>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</si>
  <si>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</si>
  <si>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</si>
  <si>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</si>
  <si>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</si>
  <si>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</si>
  <si>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</si>
  <si>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</si>
  <si>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</si>
  <si>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</si>
  <si>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</si>
  <si>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</si>
  <si>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</si>
  <si>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</si>
  <si>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</si>
  <si>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</si>
  <si>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</si>
  <si>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</si>
  <si>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</si>
  <si>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</si>
  <si>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</si>
  <si>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</si>
  <si>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</si>
  <si>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</si>
  <si>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</si>
  <si>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</si>
  <si>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</si>
  <si>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</si>
  <si>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</si>
  <si>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</si>
  <si>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</si>
  <si>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</si>
  <si>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</si>
  <si>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</si>
  <si>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</si>
  <si>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</si>
  <si>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</si>
  <si>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</si>
  <si>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</si>
  <si>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</si>
  <si>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</si>
  <si>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</si>
  <si>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</si>
  <si>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</si>
  <si>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</si>
  <si>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</si>
  <si>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</si>
  <si>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</si>
  <si>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</si>
  <si>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</si>
  <si>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</si>
  <si>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</si>
  <si>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</si>
  <si>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</si>
  <si>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</si>
  <si>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</si>
  <si>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</si>
  <si>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</si>
  <si>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</si>
  <si>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</si>
  <si>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</si>
  <si>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</si>
  <si>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</si>
  <si>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</si>
  <si>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</si>
  <si>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</si>
  <si>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</si>
  <si>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</si>
  <si>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</si>
  <si>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</si>
  <si>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</si>
  <si>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</si>
  <si>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</si>
  <si>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</si>
  <si>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</si>
  <si>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</si>
  <si>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</si>
  <si>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</si>
  <si>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</si>
  <si>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</si>
  <si>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</si>
  <si>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</si>
  <si>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</si>
  <si>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</si>
  <si>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</si>
  <si>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</si>
  <si>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</si>
  <si>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</si>
  <si>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</si>
  <si>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</si>
  <si>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</si>
  <si>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</si>
  <si>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</si>
  <si>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</si>
  <si>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</si>
  <si>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</si>
  <si>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</si>
  <si>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</si>
  <si>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</si>
  <si>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</si>
  <si>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</si>
  <si>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</si>
  <si>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</si>
  <si>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</si>
  <si>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</si>
  <si>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</si>
  <si>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</si>
  <si>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</si>
  <si>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</si>
  <si>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</si>
  <si>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</si>
  <si>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</si>
  <si>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</si>
  <si>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</si>
  <si>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</si>
  <si>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</si>
  <si>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</si>
  <si>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</si>
  <si>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</si>
  <si>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</si>
  <si>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</si>
  <si>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</si>
  <si>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</si>
  <si>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</si>
  <si>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</si>
  <si>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</si>
  <si>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</si>
  <si>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</si>
  <si>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</si>
  <si>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</si>
  <si>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</si>
  <si>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</si>
  <si>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</si>
  <si>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</si>
  <si>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</si>
  <si>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</si>
  <si>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</si>
  <si>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</si>
  <si>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</si>
  <si>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</si>
  <si>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</si>
  <si>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</si>
  <si>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</si>
  <si>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</si>
  <si>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</si>
  <si>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</si>
  <si>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</si>
  <si>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</si>
  <si>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</si>
  <si>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</si>
  <si>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</si>
  <si>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</si>
  <si>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</si>
  <si>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</si>
  <si>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</si>
  <si>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</si>
  <si>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</si>
  <si>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</si>
  <si>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</si>
  <si>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</si>
  <si>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</si>
  <si>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</si>
  <si>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</si>
  <si>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</si>
  <si>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</si>
  <si>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</si>
  <si>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</si>
  <si>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</si>
  <si>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</si>
  <si>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</si>
  <si>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</si>
  <si>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</si>
  <si>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</si>
  <si>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</si>
  <si>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</si>
  <si>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</si>
  <si>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</si>
  <si>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</si>
  <si>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</si>
  <si>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</si>
  <si>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</si>
  <si>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</si>
  <si>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</si>
  <si>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</si>
  <si>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</si>
  <si>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</si>
  <si>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</si>
  <si>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</si>
  <si>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</si>
  <si>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</si>
  <si>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</si>
  <si>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</si>
  <si>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</si>
  <si>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</si>
  <si>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</si>
  <si>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</si>
  <si>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</si>
  <si>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</si>
  <si>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</si>
  <si>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</si>
  <si>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</si>
  <si>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</si>
  <si>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</si>
  <si>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</si>
  <si>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</si>
  <si>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</si>
  <si>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</si>
  <si>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</si>
  <si>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</si>
  <si>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</si>
  <si>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</si>
  <si>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</si>
  <si>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</si>
  <si>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</si>
  <si>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</si>
  <si>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</si>
  <si>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</si>
  <si>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</si>
  <si>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</si>
  <si>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</si>
  <si>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</si>
  <si>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</si>
  <si>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</si>
  <si>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</si>
  <si>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</si>
  <si>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</si>
  <si>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</si>
  <si>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</si>
  <si>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</si>
  <si>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</si>
  <si>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</si>
  <si>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</si>
  <si>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</si>
  <si>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</si>
  <si>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</si>
  <si>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</si>
  <si>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</si>
  <si>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</si>
  <si>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</si>
  <si>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</si>
  <si>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</si>
  <si>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</si>
  <si>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</si>
  <si>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</si>
  <si>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</si>
  <si>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</si>
  <si>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</si>
  <si>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</si>
  <si>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</si>
  <si>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</si>
  <si>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</si>
  <si>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</si>
  <si>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</si>
  <si>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</si>
  <si>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</si>
  <si>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</si>
  <si>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</si>
  <si>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</si>
  <si>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</si>
  <si>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</si>
  <si>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</si>
  <si>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</si>
  <si>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</si>
  <si>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</si>
  <si>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</si>
  <si>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</si>
  <si>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</si>
  <si>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</si>
  <si>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</si>
  <si>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</si>
  <si>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</si>
  <si>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</si>
  <si>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</si>
  <si>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</si>
  <si>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</si>
  <si>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</si>
  <si>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</si>
  <si>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</si>
  <si>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</si>
  <si>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</si>
  <si>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</si>
  <si>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</si>
  <si>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</si>
  <si>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</si>
  <si>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</si>
  <si>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</si>
  <si>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</si>
  <si>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</si>
  <si>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</si>
  <si>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</si>
  <si>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</si>
  <si>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</si>
  <si>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</si>
  <si>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</si>
  <si>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</si>
  <si>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</si>
  <si>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</si>
  <si>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</si>
  <si>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</si>
  <si>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</si>
  <si>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</si>
  <si>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</si>
  <si>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</si>
  <si>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</si>
  <si>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</si>
  <si>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</si>
  <si>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</si>
  <si>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</si>
  <si>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</si>
  <si>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</si>
  <si>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</si>
  <si>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</si>
  <si>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</si>
  <si>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</si>
  <si>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</si>
  <si>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</si>
  <si>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</si>
  <si>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</si>
  <si>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</si>
  <si>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</si>
  <si>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</si>
  <si>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</si>
  <si>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</si>
  <si>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</si>
  <si>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</si>
  <si>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</si>
  <si>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</si>
  <si>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</si>
  <si>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</si>
  <si>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</si>
  <si>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</si>
  <si>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</si>
  <si>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</si>
  <si>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</si>
  <si>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</si>
  <si>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</si>
  <si>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</si>
  <si>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</si>
  <si>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</si>
  <si>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</si>
  <si>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</si>
  <si>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</si>
  <si>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</si>
  <si>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</si>
  <si>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</si>
  <si>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</si>
  <si>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</si>
  <si>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</si>
  <si>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</si>
  <si>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</si>
  <si>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</si>
  <si>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</si>
  <si>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</si>
  <si>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</si>
  <si>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</si>
  <si>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</si>
  <si>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</si>
  <si>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</si>
  <si>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</si>
  <si>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</si>
  <si>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</si>
  <si>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</si>
  <si>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</si>
  <si>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</si>
  <si>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</si>
  <si>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</si>
  <si>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</si>
  <si>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</si>
  <si>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</si>
  <si>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</si>
  <si>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</si>
  <si>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</si>
  <si>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</si>
  <si>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</si>
  <si>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</si>
  <si>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</si>
  <si>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</si>
  <si>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</si>
  <si>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</si>
  <si>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</si>
  <si>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</si>
  <si>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</si>
  <si>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</si>
  <si>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</si>
  <si>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</si>
  <si>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</si>
  <si>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</si>
  <si>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</si>
  <si>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</si>
  <si>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</si>
  <si>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</si>
  <si>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</si>
  <si>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</si>
  <si>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</si>
  <si>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</si>
  <si>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</si>
  <si>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</si>
  <si>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</si>
  <si>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</si>
  <si>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</si>
  <si>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</si>
  <si>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</si>
  <si>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</si>
  <si>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</si>
  <si>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</si>
  <si>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</si>
  <si>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</si>
  <si>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</si>
  <si>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</si>
  <si>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</si>
  <si>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</si>
  <si>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</si>
  <si>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</si>
  <si>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</si>
  <si>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</si>
  <si>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</si>
  <si>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</si>
  <si>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</si>
  <si>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</si>
  <si>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</si>
  <si>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</si>
  <si>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</si>
  <si>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</si>
  <si>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</si>
  <si>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</si>
  <si>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</si>
  <si>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</si>
  <si>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</si>
  <si>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</si>
  <si>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</si>
  <si>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</si>
  <si>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</si>
  <si>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</si>
  <si>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</si>
  <si>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</si>
  <si>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</si>
  <si>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</si>
  <si>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</si>
  <si>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</si>
  <si>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</si>
  <si>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</si>
  <si>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</si>
  <si>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</si>
  <si>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</si>
  <si>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</si>
  <si>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</si>
  <si>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</si>
  <si>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</si>
  <si>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</si>
  <si>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</si>
  <si>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</si>
  <si>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</si>
  <si>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</si>
  <si>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</si>
  <si>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</si>
  <si>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</si>
  <si>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</si>
  <si>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</si>
  <si>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</si>
  <si>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</si>
  <si>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</si>
  <si>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</si>
  <si>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</si>
  <si>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</si>
  <si>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</si>
  <si>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</si>
  <si>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</si>
  <si>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</si>
  <si>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</si>
  <si>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</si>
  <si>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</si>
  <si>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</si>
  <si>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</si>
  <si>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</si>
  <si>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</si>
  <si>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</si>
  <si>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</si>
  <si>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</si>
  <si>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</si>
  <si>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</si>
  <si>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</si>
  <si>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</si>
  <si>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</si>
  <si>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</si>
  <si>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</si>
  <si>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</si>
  <si>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</si>
  <si>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</si>
  <si>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</si>
  <si>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</si>
  <si>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</si>
  <si>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</si>
  <si>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</si>
  <si>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</si>
  <si>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</si>
  <si>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</si>
  <si>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</si>
  <si>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</si>
  <si>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</si>
  <si>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</si>
  <si>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</si>
  <si>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</si>
  <si>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</si>
  <si>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</si>
  <si>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</si>
  <si>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</si>
  <si>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</si>
  <si>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</si>
  <si>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</si>
  <si>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</si>
  <si>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</si>
  <si>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</si>
  <si>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</si>
  <si>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</si>
  <si>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</si>
  <si>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</si>
  <si>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</si>
  <si>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</si>
  <si>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</si>
  <si>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</si>
  <si>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</si>
  <si>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</si>
  <si>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</si>
  <si>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</si>
  <si>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</si>
  <si>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</si>
  <si>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</si>
  <si>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</si>
  <si>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</si>
  <si>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</si>
  <si>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</si>
  <si>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</si>
  <si>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</si>
  <si>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</si>
  <si>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</si>
  <si>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</si>
  <si>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</si>
  <si>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</si>
  <si>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</si>
  <si>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</si>
  <si>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</si>
  <si>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</si>
  <si>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</si>
  <si>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</si>
  <si>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</si>
  <si>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</si>
  <si>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</si>
  <si>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</si>
  <si>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</si>
  <si>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</si>
  <si>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</si>
  <si>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</si>
  <si>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</si>
  <si>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</si>
  <si>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</si>
  <si>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</si>
  <si>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</si>
  <si>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</si>
  <si>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</si>
  <si>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</si>
  <si>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</si>
  <si>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</si>
  <si>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</si>
  <si>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</si>
  <si>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</si>
  <si>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</si>
  <si>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</si>
  <si>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</si>
  <si>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</si>
  <si>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</si>
  <si>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</si>
  <si>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</si>
  <si>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</si>
  <si>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</si>
  <si>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</si>
  <si>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</si>
  <si>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</si>
  <si>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</si>
  <si>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</si>
  <si>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</si>
  <si>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</si>
  <si>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</si>
  <si>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</si>
  <si>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</si>
  <si>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</si>
  <si>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</si>
  <si>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</si>
  <si>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</si>
  <si>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</si>
  <si>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</si>
  <si>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</si>
  <si>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</si>
  <si>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</si>
  <si>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</si>
  <si>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</si>
  <si>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</si>
  <si>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</si>
  <si>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</si>
  <si>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</si>
  <si>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</si>
  <si>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</si>
  <si>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</si>
  <si>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</si>
  <si>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</si>
  <si>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</si>
  <si>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</si>
  <si>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</si>
  <si>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</si>
  <si>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</si>
  <si>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</si>
  <si>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</si>
  <si>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</si>
  <si>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</si>
  <si>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</si>
  <si>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</si>
  <si>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</si>
  <si>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</si>
  <si>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</si>
  <si>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</si>
  <si>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</si>
  <si>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</si>
  <si>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</si>
  <si>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</si>
  <si>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</si>
  <si>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</si>
  <si>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</si>
  <si>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</si>
  <si>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</si>
  <si>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</si>
  <si>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</si>
  <si>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</si>
  <si>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</si>
  <si>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</si>
  <si>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</si>
  <si>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</si>
  <si>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</si>
  <si>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</si>
  <si>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</si>
  <si>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</si>
  <si>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</si>
  <si>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</si>
  <si>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</si>
  <si>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</si>
  <si>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</si>
  <si>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</si>
  <si>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</si>
  <si>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</si>
  <si>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</si>
  <si>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</si>
  <si>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</si>
  <si>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</si>
  <si>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</si>
  <si>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</si>
  <si>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</si>
  <si>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</si>
  <si>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</si>
  <si>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</si>
  <si>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</si>
  <si>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</si>
  <si>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</si>
  <si>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</si>
  <si>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</si>
  <si>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</si>
  <si>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</si>
  <si>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</si>
  <si>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</si>
  <si>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</si>
  <si>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</si>
  <si>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</si>
  <si>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</si>
  <si>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</si>
  <si>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</si>
  <si>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</si>
  <si>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</si>
  <si>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</si>
  <si>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</si>
  <si>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</si>
  <si>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</si>
  <si>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</si>
  <si>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</si>
  <si>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</si>
  <si>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</si>
  <si>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</si>
  <si>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</si>
  <si>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</si>
  <si>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</si>
  <si>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</si>
  <si>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</si>
  <si>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</si>
  <si>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</si>
  <si>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</si>
  <si>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</si>
  <si>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</si>
  <si>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</si>
  <si>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</si>
  <si>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</si>
  <si>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</si>
  <si>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</si>
  <si>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</si>
  <si>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</si>
  <si>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</si>
  <si>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</si>
  <si>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</si>
  <si>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</si>
  <si>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</si>
  <si>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</si>
  <si>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</si>
  <si>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</si>
  <si>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</si>
  <si>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</si>
  <si>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</si>
  <si>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</si>
  <si>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</si>
  <si>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</si>
  <si>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</si>
  <si>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</si>
  <si>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</si>
  <si>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</si>
  <si>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</si>
  <si>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</si>
  <si>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</si>
  <si>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</si>
  <si>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</si>
  <si>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</si>
  <si>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</si>
  <si>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</si>
  <si>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</si>
  <si>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</si>
  <si>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</si>
  <si>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</si>
  <si>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</si>
  <si>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</si>
  <si>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</si>
  <si>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</si>
  <si>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</si>
  <si>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</si>
  <si>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</si>
  <si>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</si>
  <si>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</si>
  <si>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</si>
  <si>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</si>
  <si>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</si>
  <si>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</si>
  <si>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</si>
  <si>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</si>
  <si>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</si>
  <si>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</si>
  <si>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</si>
  <si>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</si>
  <si>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</si>
  <si>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</si>
  <si>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</si>
  <si>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</si>
  <si>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</si>
  <si>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</si>
  <si>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</si>
  <si>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</si>
  <si>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</si>
  <si>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</si>
  <si>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</si>
  <si>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</si>
  <si>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</si>
  <si>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</si>
  <si>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</si>
  <si>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</si>
  <si>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</si>
  <si>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</si>
  <si>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</si>
  <si>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</si>
  <si>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</si>
  <si>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</si>
  <si>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</si>
  <si>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</si>
  <si>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</si>
  <si>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</si>
  <si>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</si>
  <si>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</si>
  <si>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</si>
  <si>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</si>
  <si>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</si>
  <si>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</si>
  <si>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</si>
  <si>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</si>
  <si>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</si>
  <si>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</si>
  <si>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</si>
  <si>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</si>
  <si>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</si>
  <si>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</si>
  <si>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</si>
  <si>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</si>
  <si>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</si>
  <si>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</si>
  <si>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</si>
  <si>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</si>
  <si>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</si>
  <si>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</si>
  <si>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</si>
  <si>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</si>
  <si>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</si>
  <si>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</si>
  <si>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</si>
  <si>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</si>
  <si>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</si>
  <si>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</si>
  <si>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</si>
  <si>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</si>
  <si>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</si>
  <si>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</si>
  <si>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</si>
  <si>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</si>
  <si>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</si>
  <si>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</si>
  <si>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</si>
  <si>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</si>
  <si>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</si>
  <si>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</si>
  <si>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</si>
  <si>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</si>
  <si>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</si>
  <si>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</si>
  <si>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</si>
  <si>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</si>
  <si>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</si>
  <si>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</si>
  <si>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</si>
  <si>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</si>
  <si>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</si>
  <si>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</si>
  <si>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</si>
  <si>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</si>
  <si>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</si>
  <si>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</si>
  <si>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</si>
  <si>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</si>
  <si>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</si>
  <si>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</si>
  <si>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</si>
  <si>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</si>
  <si>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</si>
  <si>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</si>
  <si>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</si>
  <si>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</si>
  <si>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</si>
  <si>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</si>
  <si>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</si>
  <si>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</si>
  <si>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</si>
  <si>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</si>
  <si>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</si>
  <si>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</si>
  <si>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</si>
  <si>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</si>
  <si>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</si>
  <si>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</si>
  <si>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</si>
  <si>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</si>
  <si>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</si>
  <si>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</si>
  <si>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</si>
  <si>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</si>
  <si>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</si>
  <si>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</si>
  <si>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</si>
  <si>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</si>
  <si>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</si>
  <si>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</si>
  <si>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</si>
  <si>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</si>
  <si>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</si>
  <si>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</si>
  <si>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</si>
  <si>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</si>
  <si>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</si>
  <si>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</si>
  <si>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</si>
  <si>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</si>
  <si>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</si>
  <si>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</si>
  <si>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</si>
  <si>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</si>
  <si>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</si>
  <si>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</si>
  <si>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</si>
  <si>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</si>
  <si>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</si>
  <si>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</si>
  <si>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</si>
  <si>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</si>
  <si>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</si>
  <si>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</si>
  <si>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</si>
  <si>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</si>
  <si>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</si>
  <si>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</si>
  <si>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</si>
  <si>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</si>
  <si>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</si>
  <si>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</si>
  <si>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</si>
  <si>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</si>
  <si>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</si>
  <si>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</si>
  <si>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</si>
  <si>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</si>
  <si>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</si>
  <si>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</si>
  <si>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</si>
  <si>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</si>
  <si>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</si>
  <si>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</si>
  <si>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</si>
  <si>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</si>
  <si>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</si>
  <si>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</si>
  <si>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</si>
  <si>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</si>
  <si>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</si>
  <si>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</si>
  <si>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</si>
  <si>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</si>
  <si>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</si>
  <si>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</si>
  <si>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</si>
  <si>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</si>
  <si>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</si>
  <si>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</si>
  <si>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</si>
  <si>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</si>
  <si>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</si>
  <si>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</si>
  <si>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</si>
  <si>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</si>
  <si>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</si>
  <si>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</si>
  <si>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</si>
  <si>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</si>
  <si>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</si>
  <si>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</si>
  <si>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</si>
  <si>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</si>
  <si>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</si>
  <si>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</si>
  <si>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</si>
  <si>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</si>
  <si>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</si>
  <si>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</si>
  <si>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</si>
  <si>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</si>
  <si>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</si>
  <si>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</si>
  <si>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</si>
  <si>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</si>
  <si>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</si>
  <si>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</si>
  <si>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</si>
  <si>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</si>
  <si>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</si>
  <si>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</si>
  <si>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</si>
  <si>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</si>
  <si>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</si>
  <si>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</si>
  <si>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</si>
  <si>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</si>
  <si>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</si>
  <si>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</si>
  <si>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</si>
  <si>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</si>
  <si>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</si>
  <si>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</si>
  <si>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</si>
  <si>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</si>
  <si>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</si>
  <si>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</si>
  <si>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</si>
  <si>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</si>
  <si>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</si>
  <si>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</si>
  <si>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</si>
  <si>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</si>
  <si>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</si>
  <si>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</si>
  <si>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</si>
  <si>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</si>
  <si>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</si>
  <si>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</si>
  <si>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</si>
  <si>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</si>
  <si>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</si>
  <si>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</si>
  <si>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</si>
  <si>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</si>
  <si>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</si>
  <si>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</si>
  <si>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</si>
  <si>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</si>
  <si>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</si>
  <si>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</si>
  <si>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</si>
  <si>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</si>
  <si>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</si>
  <si>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</si>
  <si>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</si>
  <si>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</si>
  <si>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</si>
  <si>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</si>
  <si>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</si>
  <si>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</si>
  <si>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</si>
  <si>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</si>
  <si>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</si>
  <si>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</si>
  <si>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</si>
  <si>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</si>
  <si>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</si>
  <si>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</si>
  <si>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</si>
  <si>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</si>
  <si>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</si>
  <si>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</si>
  <si>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</si>
  <si>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</si>
  <si>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</si>
  <si>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</si>
  <si>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</si>
  <si>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</si>
  <si>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</si>
  <si>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</si>
  <si>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</si>
  <si>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</si>
  <si>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</si>
  <si>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</si>
  <si>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</si>
  <si>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</si>
  <si>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</si>
  <si>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</si>
  <si>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</si>
  <si>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</si>
  <si>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</si>
  <si>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</si>
  <si>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</si>
  <si>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</si>
  <si>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</si>
  <si>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</si>
  <si>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</si>
  <si>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</si>
  <si>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</si>
  <si>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</si>
  <si>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</si>
  <si>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</si>
  <si>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</si>
  <si>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</si>
  <si>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</si>
  <si>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</si>
  <si>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</si>
  <si>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</si>
  <si>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</si>
  <si>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</si>
  <si>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</si>
  <si>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</si>
  <si>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</si>
  <si>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</si>
  <si>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</si>
  <si>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</si>
  <si>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</si>
  <si>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</si>
  <si>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</si>
  <si>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</si>
  <si>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</si>
  <si>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</si>
  <si>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</si>
  <si>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</si>
  <si>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</si>
  <si>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</si>
  <si>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</si>
  <si>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</si>
  <si>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</si>
  <si>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</si>
  <si>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</si>
  <si>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</si>
  <si>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</si>
  <si>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</si>
  <si>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</si>
  <si>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</si>
  <si>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</si>
  <si>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</si>
  <si>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</si>
  <si>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</si>
  <si>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</si>
  <si>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</si>
  <si>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</si>
  <si>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</si>
  <si>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</si>
  <si>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</si>
  <si>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</si>
  <si>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</si>
  <si>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</si>
  <si>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</si>
  <si>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</si>
  <si>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</si>
  <si>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</si>
  <si>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</si>
  <si>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</si>
  <si>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</si>
  <si>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</si>
  <si>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</si>
  <si>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</si>
  <si>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</si>
  <si>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</si>
  <si>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</si>
  <si>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</si>
  <si>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</si>
  <si>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</si>
  <si>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</si>
  <si>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</si>
  <si>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</si>
  <si>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</si>
  <si>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</si>
  <si>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</si>
  <si>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</si>
  <si>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</si>
  <si>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</si>
  <si>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</si>
  <si>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</si>
  <si>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</si>
  <si>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</si>
  <si>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</si>
  <si>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</si>
  <si>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</si>
  <si>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</si>
  <si>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</si>
  <si>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</si>
  <si>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</si>
  <si>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</si>
  <si>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</si>
  <si>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</si>
  <si>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</si>
  <si>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</si>
  <si>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</si>
  <si>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</si>
  <si>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</si>
  <si>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</si>
  <si>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</si>
  <si>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</si>
  <si>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</si>
  <si>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</si>
  <si>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</si>
  <si>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</si>
  <si>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</si>
  <si>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</si>
  <si>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</si>
  <si>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</si>
  <si>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</si>
  <si>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</si>
  <si>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</si>
  <si>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</si>
  <si>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</si>
  <si>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</si>
  <si>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</si>
  <si>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</si>
  <si>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</si>
  <si>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</si>
  <si>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</si>
  <si>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</si>
  <si>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</si>
  <si>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</si>
  <si>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</si>
  <si>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</si>
  <si>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</si>
  <si>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</si>
  <si>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</si>
  <si>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</si>
  <si>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</si>
  <si>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</si>
  <si>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</si>
  <si>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</si>
  <si>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</si>
  <si>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</si>
  <si>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</si>
  <si>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</si>
  <si>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</si>
  <si>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</si>
  <si>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</si>
  <si>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</si>
  <si>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</si>
  <si>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</si>
  <si>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</si>
  <si>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</si>
  <si>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</si>
  <si>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</si>
  <si>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</si>
  <si>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</si>
  <si>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</si>
  <si>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</si>
  <si>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</si>
  <si>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</si>
  <si>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</si>
  <si>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</si>
  <si>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</si>
  <si>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</si>
  <si>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</si>
  <si>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</si>
  <si>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</si>
  <si>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</si>
  <si>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</si>
  <si>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</si>
  <si>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</si>
  <si>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</si>
  <si>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</si>
  <si>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</si>
  <si>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</si>
  <si>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</si>
  <si>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</si>
  <si>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</si>
  <si>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</si>
  <si>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</si>
  <si>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</si>
  <si>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</si>
  <si>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</si>
  <si>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</si>
  <si>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</si>
  <si>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</si>
  <si>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</si>
  <si>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</si>
  <si>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</si>
  <si>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</si>
  <si>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</si>
  <si>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</si>
  <si>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</si>
  <si>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</si>
  <si>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</si>
  <si>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</si>
  <si>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</si>
  <si>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</si>
  <si>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</si>
  <si>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</si>
  <si>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</si>
  <si>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</si>
  <si>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</si>
  <si>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</si>
  <si>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</si>
  <si>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</si>
  <si>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</si>
  <si>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</si>
  <si>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</si>
  <si>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</si>
  <si>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</si>
  <si>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</si>
  <si>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</si>
  <si>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</si>
  <si>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</si>
  <si>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</si>
  <si>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</si>
  <si>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</si>
  <si>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</si>
  <si>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</si>
  <si>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</si>
  <si>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</si>
  <si>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</si>
  <si>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</si>
  <si>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</si>
  <si>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</si>
  <si>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</si>
  <si>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</si>
  <si>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</si>
  <si>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</si>
  <si>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</si>
  <si>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</si>
  <si>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</si>
  <si>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</si>
  <si>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</si>
  <si>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</si>
  <si>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</si>
  <si>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</si>
  <si>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</si>
  <si>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</si>
  <si>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</si>
  <si>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</si>
  <si>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</si>
  <si>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</si>
  <si>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</si>
  <si>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</si>
  <si>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</si>
  <si>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</si>
  <si>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</si>
  <si>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</si>
  <si>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</si>
  <si>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</si>
  <si>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</si>
  <si>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</si>
  <si>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</si>
  <si>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</si>
  <si>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</si>
  <si>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</si>
  <si>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</si>
  <si>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</si>
  <si>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</si>
  <si>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</si>
  <si>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</si>
  <si>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</si>
  <si>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</si>
  <si>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</si>
  <si>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</si>
  <si>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</si>
  <si>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</si>
  <si>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</si>
  <si>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</si>
  <si>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</si>
  <si>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</si>
  <si>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</si>
  <si>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</si>
  <si>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</si>
  <si>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</si>
  <si>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</si>
  <si>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</si>
  <si>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</si>
  <si>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</si>
  <si>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</si>
  <si>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</si>
  <si>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</si>
  <si>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</si>
  <si>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</si>
  <si>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</si>
  <si>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</si>
  <si>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</si>
  <si>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</si>
  <si>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</si>
  <si>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</si>
  <si>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</si>
  <si>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</si>
  <si>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</si>
  <si>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</si>
  <si>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</si>
  <si>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</si>
  <si>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</si>
  <si>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</si>
  <si>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</si>
  <si>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</si>
  <si>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</si>
  <si>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</si>
  <si>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</si>
  <si>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</si>
  <si>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</si>
  <si>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</si>
  <si>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</si>
  <si>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</si>
  <si>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</si>
  <si>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</si>
  <si>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</si>
  <si>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</si>
  <si>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</si>
  <si>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</si>
  <si>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</si>
  <si>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</si>
  <si>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</si>
  <si>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</si>
  <si>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</si>
  <si>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</si>
  <si>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</si>
  <si>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</si>
  <si>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</si>
  <si>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</si>
  <si>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</si>
  <si>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</si>
  <si>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</si>
  <si>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</si>
  <si>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</si>
  <si>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</si>
  <si>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</si>
  <si>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</si>
  <si>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</si>
  <si>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</si>
  <si>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</si>
  <si>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</si>
  <si>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</si>
  <si>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</si>
  <si>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</si>
  <si>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</si>
  <si>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</si>
  <si>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</si>
  <si>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</si>
  <si>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</si>
  <si>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</si>
  <si>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</si>
  <si>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</si>
  <si>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</si>
  <si>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</si>
  <si>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</si>
  <si>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</si>
  <si>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</si>
  <si>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</si>
  <si>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</si>
  <si>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</si>
  <si>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</si>
  <si>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</si>
  <si>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</si>
  <si>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</si>
  <si>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</si>
  <si>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</si>
  <si>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</si>
  <si>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</si>
  <si>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</si>
  <si>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</si>
  <si>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</si>
  <si>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</si>
  <si>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</si>
  <si>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</si>
  <si>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</si>
  <si>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</si>
  <si>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</si>
  <si>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</si>
  <si>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</si>
  <si>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</si>
  <si>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</si>
  <si>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</si>
  <si>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</si>
  <si>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</si>
  <si>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</si>
  <si>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</si>
  <si>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</si>
  <si>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</si>
  <si>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</si>
  <si>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</si>
  <si>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</si>
  <si>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</si>
  <si>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</si>
  <si>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</si>
  <si>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</si>
  <si>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</si>
  <si>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</si>
  <si>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</si>
  <si>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</si>
  <si>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</si>
  <si>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</si>
  <si>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</si>
  <si>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</si>
  <si>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</si>
  <si>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</si>
  <si>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</si>
  <si>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</si>
  <si>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</si>
  <si>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</si>
  <si>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</si>
  <si>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</si>
  <si>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</si>
  <si>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</si>
  <si>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</si>
  <si>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</si>
  <si>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</si>
  <si>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</si>
  <si>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</si>
  <si>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</si>
  <si>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</si>
  <si>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</si>
  <si>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</si>
  <si>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</si>
  <si>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</si>
  <si>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</si>
  <si>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</si>
  <si>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</si>
  <si>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</si>
  <si>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</si>
  <si>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</si>
  <si>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</si>
  <si>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</si>
  <si>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</si>
  <si>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</si>
  <si>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</si>
  <si>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</si>
  <si>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</si>
  <si>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</si>
  <si>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</si>
  <si>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</si>
  <si>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</si>
  <si>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</si>
  <si>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</si>
  <si>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</si>
  <si>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</si>
  <si>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</si>
  <si>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</si>
  <si>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</si>
  <si>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</si>
  <si>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</si>
  <si>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</si>
  <si>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</si>
  <si>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</si>
  <si>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</si>
  <si>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</si>
  <si>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</si>
  <si>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</si>
  <si>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</si>
  <si>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</si>
  <si>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</si>
  <si>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</si>
  <si>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</si>
  <si>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</si>
  <si>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</si>
  <si>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</si>
  <si>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</si>
  <si>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</si>
  <si>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</si>
  <si>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</si>
  <si>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</si>
  <si>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</si>
  <si>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</si>
  <si>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</si>
  <si>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</si>
  <si>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</si>
  <si>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</si>
  <si>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</si>
  <si>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</si>
  <si>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</si>
  <si>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</si>
  <si>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</si>
  <si>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</si>
  <si>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</si>
  <si>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</si>
  <si>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</si>
  <si>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</si>
  <si>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</si>
  <si>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</si>
  <si>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</si>
  <si>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</si>
  <si>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</si>
  <si>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</si>
  <si>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</si>
  <si>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</si>
  <si>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</si>
  <si>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</si>
  <si>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</si>
  <si>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</si>
  <si>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</si>
  <si>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</si>
  <si>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</si>
  <si>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</si>
  <si>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</si>
  <si>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</si>
  <si>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</si>
  <si>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</si>
  <si>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</si>
  <si>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</si>
  <si>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</si>
  <si>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</si>
  <si>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</si>
  <si>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</si>
  <si>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</si>
  <si>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</si>
  <si>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</si>
  <si>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</si>
  <si>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</si>
  <si>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</si>
  <si>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</si>
  <si>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</si>
  <si>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</si>
  <si>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</si>
  <si>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</si>
  <si>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</si>
  <si>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</si>
  <si>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</si>
  <si>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</si>
  <si>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</si>
  <si>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</si>
  <si>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</si>
  <si>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</si>
  <si>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</si>
  <si>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</si>
  <si>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</si>
  <si>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</si>
  <si>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</si>
  <si>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</si>
  <si>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</si>
  <si>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</si>
  <si>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</si>
  <si>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</si>
  <si>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</si>
  <si>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</si>
  <si>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</si>
  <si>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</si>
  <si>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</si>
  <si>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</si>
  <si>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</si>
  <si>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</si>
  <si>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</si>
  <si>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</si>
  <si>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</si>
  <si>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</si>
  <si>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</si>
  <si>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</si>
  <si>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</si>
  <si>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</si>
  <si>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</si>
  <si>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</si>
  <si>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</si>
  <si>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</si>
  <si>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</si>
  <si>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</si>
  <si>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</si>
  <si>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</si>
  <si>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</si>
  <si>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</si>
  <si>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</si>
  <si>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</si>
  <si>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</si>
  <si>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</si>
  <si>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</si>
  <si>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</si>
  <si>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</si>
  <si>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</si>
  <si>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</si>
  <si>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</si>
  <si>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</si>
  <si>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</si>
  <si>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</si>
  <si>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</si>
  <si>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</si>
  <si>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</si>
  <si>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</si>
  <si>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</si>
  <si>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</si>
  <si>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</si>
  <si>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</si>
  <si>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</si>
  <si>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</si>
  <si>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</si>
  <si>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</si>
  <si>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</si>
  <si>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</si>
  <si>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</si>
  <si>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</si>
  <si>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</si>
  <si>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</si>
  <si>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</si>
  <si>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</si>
  <si>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</si>
  <si>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</si>
  <si>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</si>
  <si>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</si>
  <si>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</si>
  <si>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</si>
  <si>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</si>
  <si>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</si>
  <si>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</si>
  <si>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</si>
  <si>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</si>
  <si>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</si>
  <si>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</si>
  <si>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</si>
  <si>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</si>
  <si>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</si>
  <si>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</si>
  <si>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</si>
  <si>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</si>
  <si>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</si>
  <si>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</si>
  <si>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</si>
  <si>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</si>
  <si>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</si>
  <si>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</si>
  <si>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</si>
  <si>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</si>
  <si>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</si>
  <si>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</si>
  <si>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</si>
  <si>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</si>
  <si>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</si>
  <si>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</si>
  <si>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</si>
  <si>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</si>
  <si>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</si>
  <si>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</si>
  <si>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</si>
  <si>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</si>
  <si>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</si>
  <si>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</si>
  <si>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</si>
  <si>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</si>
  <si>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</si>
  <si>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</si>
  <si>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</si>
  <si>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</si>
  <si>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</si>
  <si>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</si>
  <si>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</si>
  <si>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</si>
  <si>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</si>
  <si>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</si>
  <si>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</si>
  <si>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</si>
  <si>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</si>
  <si>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</si>
  <si>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</si>
  <si>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</si>
  <si>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</si>
  <si>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</si>
  <si>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</si>
  <si>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</si>
  <si>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</si>
  <si>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</si>
  <si>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</si>
  <si>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</si>
  <si>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</si>
  <si>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</si>
  <si>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</si>
  <si>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</si>
  <si>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</si>
  <si>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</si>
  <si>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</si>
  <si>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</si>
  <si>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</si>
  <si>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</si>
  <si>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</si>
  <si>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</si>
  <si>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</si>
  <si>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</si>
  <si>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</si>
  <si>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</si>
  <si>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</si>
  <si>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</si>
  <si>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</si>
  <si>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</si>
  <si>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</si>
  <si>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</si>
  <si>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</si>
  <si>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</si>
  <si>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</si>
  <si>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</si>
  <si>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</si>
  <si>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</si>
  <si>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</si>
  <si>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</si>
  <si>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</si>
  <si>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</si>
  <si>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</si>
  <si>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</si>
  <si>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</si>
  <si>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</si>
  <si>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</si>
  <si>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</si>
  <si>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</si>
  <si>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</si>
  <si>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</si>
  <si>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</si>
  <si>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</si>
  <si>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</si>
  <si>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</si>
  <si>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</si>
  <si>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</si>
  <si>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</si>
  <si>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</si>
  <si>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</si>
  <si>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</si>
  <si>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</si>
  <si>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</si>
  <si>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</si>
  <si>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</si>
  <si>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</si>
  <si>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</si>
  <si>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</si>
  <si>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</si>
  <si>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</si>
  <si>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</si>
  <si>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</si>
  <si>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</si>
  <si>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</si>
  <si>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</si>
  <si>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</si>
  <si>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</si>
  <si>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</si>
  <si>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</si>
  <si>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</si>
  <si>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</si>
  <si>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</si>
  <si>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</si>
  <si>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</si>
  <si>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</si>
  <si>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</si>
  <si>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</si>
  <si>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</si>
  <si>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</si>
  <si>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</si>
  <si>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</si>
  <si>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</si>
  <si>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</si>
  <si>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</si>
  <si>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</si>
  <si>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</si>
  <si>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</si>
  <si>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</si>
  <si>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</si>
  <si>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</si>
  <si>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</si>
  <si>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</si>
  <si>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</si>
  <si>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</si>
  <si>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</si>
  <si>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</si>
  <si>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</si>
  <si>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</si>
  <si>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</si>
  <si>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</si>
  <si>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</si>
  <si>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</si>
  <si>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</si>
  <si>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</si>
  <si>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</si>
  <si>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</si>
  <si>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</si>
  <si>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</si>
  <si>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</si>
  <si>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</si>
  <si>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</si>
  <si>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</si>
  <si>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</si>
  <si>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</si>
  <si>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</si>
  <si>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</si>
  <si>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</si>
  <si>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</si>
  <si>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</si>
  <si>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</si>
  <si>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</si>
  <si>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</si>
  <si>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</si>
  <si>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</si>
  <si>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</si>
  <si>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</si>
  <si>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</si>
  <si>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</si>
  <si>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</si>
  <si>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</si>
  <si>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</si>
  <si>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</si>
  <si>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</si>
  <si>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</si>
  <si>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</si>
  <si>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</si>
  <si>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</si>
  <si>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</si>
  <si>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</si>
  <si>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</si>
  <si>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</si>
  <si>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</si>
  <si>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</si>
  <si>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</si>
  <si>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</si>
  <si>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</si>
  <si>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</si>
  <si>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</si>
  <si>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</si>
  <si>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</si>
  <si>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</si>
  <si>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</si>
  <si>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</si>
  <si>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</si>
  <si>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</si>
  <si>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</si>
  <si>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</si>
  <si>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</si>
  <si>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</si>
  <si>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</si>
  <si>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</si>
  <si>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</si>
  <si>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</si>
  <si>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</si>
  <si>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</si>
  <si>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</si>
  <si>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</si>
  <si>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</si>
  <si>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</si>
  <si>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</si>
  <si>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</si>
  <si>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</si>
  <si>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</si>
  <si>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</si>
  <si>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</si>
  <si>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</si>
  <si>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</si>
  <si>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</si>
  <si>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</si>
  <si>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</si>
  <si>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</si>
  <si>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</si>
  <si>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</si>
  <si>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</si>
  <si>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</si>
  <si>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</si>
  <si>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</si>
  <si>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</si>
  <si>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</si>
  <si>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</si>
  <si>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</si>
  <si>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</si>
  <si>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</si>
  <si>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</si>
  <si>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</si>
  <si>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</si>
  <si>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</si>
  <si>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</si>
  <si>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</si>
  <si>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</si>
  <si>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</si>
  <si>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</si>
  <si>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</si>
  <si>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</si>
  <si>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</si>
  <si>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</si>
  <si>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</si>
  <si>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</si>
  <si>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</si>
  <si>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</si>
  <si>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</si>
  <si>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</si>
  <si>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</si>
  <si>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</si>
  <si>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</si>
  <si>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</si>
  <si>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</si>
  <si>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</si>
  <si>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</si>
  <si>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</si>
  <si>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</si>
  <si>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</si>
  <si>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</si>
  <si>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</si>
  <si>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</si>
  <si>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</si>
  <si>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</si>
  <si>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</si>
  <si>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</si>
  <si>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</si>
  <si>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</si>
  <si>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</si>
  <si>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</si>
  <si>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</si>
  <si>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</si>
  <si>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</si>
  <si>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</si>
  <si>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</si>
  <si>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</si>
  <si>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</si>
  <si>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</si>
  <si>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</si>
  <si>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</si>
  <si>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</si>
  <si>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</si>
  <si>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</si>
  <si>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</si>
  <si>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</si>
  <si>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</si>
  <si>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</si>
  <si>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</si>
  <si>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</si>
  <si>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</si>
  <si>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</si>
  <si>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</si>
  <si>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</si>
  <si>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</si>
  <si>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</si>
  <si>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</si>
  <si>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</si>
  <si>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</si>
  <si>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</si>
  <si>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</si>
  <si>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</si>
  <si>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</si>
  <si>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</si>
  <si>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</si>
  <si>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</si>
  <si>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</si>
  <si>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</si>
  <si>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</si>
  <si>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</si>
  <si>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</si>
  <si>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</si>
  <si>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</si>
  <si>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</si>
  <si>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</si>
  <si>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</si>
  <si>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</si>
  <si>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</si>
  <si>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</si>
  <si>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</si>
  <si>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</si>
  <si>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</si>
  <si>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</si>
  <si>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</si>
  <si>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</si>
  <si>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</si>
  <si>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</si>
  <si>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</si>
  <si>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</si>
  <si>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</si>
  <si>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</si>
  <si>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</si>
  <si>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</si>
  <si>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</si>
  <si>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</si>
  <si>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</si>
  <si>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</si>
  <si>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</si>
  <si>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</si>
  <si>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</si>
  <si>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</si>
  <si>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</si>
  <si>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</si>
  <si>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</si>
  <si>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</si>
  <si>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</si>
  <si>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</si>
  <si>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</si>
  <si>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</si>
  <si>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</si>
  <si>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</si>
  <si>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</si>
  <si>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</si>
  <si>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</si>
  <si>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</si>
  <si>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</si>
  <si>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</si>
  <si>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</si>
  <si>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</si>
  <si>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</si>
  <si>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</si>
  <si>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</si>
  <si>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</si>
  <si>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</si>
  <si>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</si>
  <si>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</si>
  <si>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</si>
  <si>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</si>
  <si>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</si>
  <si>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</si>
  <si>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</si>
  <si>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</si>
  <si>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</si>
  <si>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</si>
  <si>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</si>
  <si>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</si>
  <si>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</si>
  <si>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</si>
  <si>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</si>
  <si>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</si>
  <si>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</si>
  <si>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</si>
  <si>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</si>
  <si>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</si>
  <si>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</si>
  <si>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</si>
  <si>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</si>
  <si>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</si>
  <si>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</si>
  <si>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</si>
  <si>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</si>
  <si>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</si>
  <si>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</si>
  <si>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</si>
  <si>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</si>
  <si>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</si>
  <si>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</si>
  <si>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</si>
  <si>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</si>
  <si>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</si>
  <si>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</si>
  <si>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</si>
  <si>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</si>
  <si>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</si>
  <si>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</si>
  <si>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</si>
  <si>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</si>
  <si>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</si>
  <si>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</si>
  <si>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</si>
  <si>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</si>
  <si>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</si>
  <si>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</si>
  <si>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</si>
  <si>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</si>
  <si>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</si>
  <si>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</si>
  <si>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</si>
  <si>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</si>
  <si>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</si>
  <si>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</si>
  <si>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</si>
  <si>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</si>
  <si>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</si>
  <si>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</si>
  <si>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</si>
  <si>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</si>
  <si>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</si>
  <si>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</si>
  <si>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</si>
  <si>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</si>
  <si>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</si>
  <si>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</si>
  <si>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</si>
  <si>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</si>
  <si>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</si>
  <si>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</si>
  <si>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</si>
  <si>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</si>
  <si>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</si>
  <si>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</si>
  <si>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</si>
  <si>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</si>
  <si>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</si>
  <si>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</si>
  <si>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</si>
  <si>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</si>
  <si>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</si>
  <si>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</si>
  <si>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</si>
  <si>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</si>
  <si>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</si>
  <si>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</si>
  <si>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</si>
  <si>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</si>
  <si>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</si>
  <si>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</si>
  <si>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</si>
  <si>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</si>
  <si>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</si>
  <si>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</si>
  <si>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</si>
  <si>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</si>
  <si>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</si>
  <si>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</si>
  <si>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</si>
  <si>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</si>
  <si>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</si>
  <si>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</si>
  <si>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</si>
  <si>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</si>
  <si>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</si>
  <si>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</si>
  <si>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</si>
  <si>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</si>
  <si>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</si>
  <si>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</si>
  <si>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</si>
  <si>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</si>
  <si>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</si>
  <si>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</si>
  <si>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</si>
  <si>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</si>
  <si>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</si>
  <si>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</si>
  <si>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</si>
  <si>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</si>
  <si>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</si>
  <si>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</si>
  <si>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</si>
  <si>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</si>
  <si>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</si>
  <si>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</si>
  <si>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</si>
  <si>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</si>
  <si>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</si>
  <si>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</si>
  <si>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</si>
  <si>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</si>
  <si>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</si>
  <si>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</si>
  <si>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</si>
  <si>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</si>
  <si>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</si>
  <si>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</si>
  <si>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</si>
  <si>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</si>
  <si>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</si>
  <si>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</si>
  <si>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</si>
  <si>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</si>
  <si>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</si>
  <si>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</si>
  <si>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</si>
  <si>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</si>
  <si>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</si>
  <si>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</si>
  <si>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</si>
  <si>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</si>
  <si>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</si>
  <si>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</si>
  <si>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</si>
  <si>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</si>
  <si>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</si>
  <si>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</si>
  <si>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</si>
  <si>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</si>
  <si>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</si>
  <si>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</si>
  <si>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</si>
  <si>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</si>
  <si>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</si>
  <si>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</si>
  <si>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</si>
  <si>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</si>
  <si>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</si>
  <si>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</si>
  <si>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</si>
  <si>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</si>
  <si>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</si>
  <si>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</si>
  <si>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</si>
  <si>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</si>
  <si>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</si>
  <si>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</si>
  <si>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</si>
  <si>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</si>
  <si>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</si>
  <si>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</si>
  <si>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</si>
  <si>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</si>
  <si>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</si>
  <si>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</si>
  <si>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</si>
  <si>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</si>
  <si>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</si>
  <si>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</si>
  <si>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</si>
  <si>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</si>
  <si>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</si>
  <si>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</si>
  <si>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</si>
  <si>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</si>
  <si>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</si>
  <si>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</si>
  <si>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</si>
  <si>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</si>
  <si>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</si>
  <si>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</si>
  <si>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</si>
  <si>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</si>
  <si>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</si>
  <si>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</si>
  <si>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</si>
  <si>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</si>
  <si>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</si>
  <si>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</si>
  <si>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</si>
  <si>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</si>
  <si>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</si>
  <si>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</si>
  <si>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</si>
  <si>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</si>
  <si>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</si>
  <si>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</si>
  <si>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</si>
  <si>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</si>
  <si>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</si>
  <si>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</si>
  <si>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</si>
  <si>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</si>
  <si>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</si>
  <si>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</si>
  <si>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</si>
  <si>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</si>
  <si>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</si>
  <si>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</si>
  <si>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</si>
  <si>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</si>
  <si>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</si>
  <si>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</si>
  <si>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</si>
  <si>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</si>
  <si>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</si>
  <si>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</si>
  <si>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</si>
  <si>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</si>
  <si>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</si>
  <si>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</si>
  <si>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</si>
  <si>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</si>
  <si>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</si>
  <si>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</si>
  <si>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</si>
  <si>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</si>
  <si>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</si>
  <si>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</si>
  <si>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</si>
  <si>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</si>
  <si>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</si>
  <si>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</si>
  <si>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</si>
  <si>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</si>
  <si>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</si>
  <si>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</si>
  <si>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</si>
  <si>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</si>
  <si>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</si>
  <si>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</si>
  <si>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</si>
  <si>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</si>
  <si>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</si>
  <si>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</si>
  <si>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</si>
  <si>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</si>
  <si>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</si>
  <si>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</si>
  <si>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</si>
  <si>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</si>
  <si>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</si>
  <si>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</si>
  <si>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</si>
  <si>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</si>
  <si>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</si>
  <si>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</si>
  <si>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</si>
  <si>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</si>
  <si>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</si>
  <si>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</si>
  <si>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</si>
  <si>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</si>
  <si>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</si>
  <si>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</si>
  <si>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</si>
  <si>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</si>
  <si>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</si>
  <si>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</si>
  <si>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</si>
  <si>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</si>
  <si>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</si>
  <si>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</si>
  <si>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</si>
  <si>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</si>
  <si>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</si>
  <si>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</si>
  <si>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</si>
  <si>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</si>
  <si>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</si>
  <si>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</si>
  <si>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</si>
  <si>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</si>
  <si>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</si>
  <si>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</si>
  <si>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</si>
  <si>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</si>
  <si>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</si>
  <si>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</si>
  <si>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</si>
  <si>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</si>
  <si>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</si>
  <si>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</si>
  <si>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</si>
  <si>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</si>
  <si>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</si>
  <si>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</si>
  <si>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</si>
  <si>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</si>
  <si>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</si>
  <si>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</si>
  <si>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</si>
  <si>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</si>
  <si>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</si>
  <si>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</si>
  <si>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</si>
  <si>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</si>
  <si>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</si>
  <si>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</si>
  <si>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</si>
  <si>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</si>
  <si>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</si>
  <si>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</si>
  <si>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</si>
  <si>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</si>
  <si>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</si>
  <si>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</si>
  <si>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</si>
  <si>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</si>
  <si>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</si>
  <si>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</si>
  <si>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</si>
  <si>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</si>
  <si>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</si>
  <si>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</si>
  <si>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</si>
  <si>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</si>
  <si>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</si>
  <si>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</si>
  <si>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</si>
  <si>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</si>
  <si>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</si>
  <si>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</si>
  <si>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</si>
  <si>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</si>
  <si>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</si>
  <si>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</si>
  <si>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</si>
  <si>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</si>
  <si>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</si>
  <si>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</si>
  <si>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</si>
  <si>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</si>
  <si>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</si>
  <si>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</si>
  <si>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</si>
  <si>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</si>
  <si>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</si>
  <si>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</si>
  <si>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</si>
  <si>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</si>
  <si>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</si>
  <si>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</si>
  <si>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</si>
  <si>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</si>
  <si>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</si>
  <si>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</si>
  <si>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</si>
  <si>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</si>
  <si>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</si>
  <si>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</si>
  <si>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</si>
  <si>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</si>
  <si>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</si>
  <si>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</si>
  <si>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</si>
  <si>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</si>
  <si>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</si>
  <si>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</si>
  <si>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</si>
  <si>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</si>
  <si>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</si>
  <si>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</si>
  <si>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</si>
  <si>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</si>
  <si>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</si>
  <si>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</si>
  <si>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</si>
  <si>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</si>
  <si>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</si>
  <si>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</si>
  <si>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</si>
  <si>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</si>
  <si>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</si>
  <si>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</si>
  <si>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</si>
  <si>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</si>
  <si>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</si>
  <si>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</si>
  <si>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</si>
  <si>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</si>
  <si>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</si>
  <si>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</si>
  <si>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</si>
  <si>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</si>
  <si>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</si>
  <si>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</si>
  <si>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</si>
  <si>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</si>
  <si>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</si>
  <si>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</si>
  <si>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</si>
  <si>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</si>
  <si>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</si>
  <si>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</si>
  <si>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</si>
  <si>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</si>
  <si>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</si>
  <si>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</si>
  <si>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</si>
  <si>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</si>
  <si>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</si>
  <si>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</si>
  <si>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</si>
  <si>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</si>
  <si>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</si>
  <si>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</si>
  <si>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</si>
  <si>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</si>
  <si>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</si>
  <si>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</si>
  <si>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</si>
  <si>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</si>
  <si>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</si>
  <si>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</si>
  <si>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</si>
  <si>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</si>
  <si>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</si>
  <si>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</si>
  <si>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</si>
  <si>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</si>
  <si>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</si>
  <si>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</si>
  <si>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</si>
  <si>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</si>
  <si>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</si>
  <si>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</si>
  <si>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</si>
  <si>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</si>
  <si>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</si>
  <si>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</si>
  <si>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</si>
  <si>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</si>
  <si>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</si>
  <si>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</si>
  <si>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</si>
  <si>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</si>
  <si>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</si>
  <si>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</si>
  <si>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</si>
  <si>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</si>
  <si>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</si>
  <si>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</si>
  <si>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</si>
  <si>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</si>
  <si>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</si>
  <si>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</si>
  <si>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</si>
  <si>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</si>
  <si>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</si>
  <si>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</si>
  <si>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</si>
  <si>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</si>
  <si>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</si>
  <si>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</si>
  <si>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</si>
  <si>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</si>
  <si>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</si>
  <si>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</si>
  <si>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</si>
  <si>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</si>
  <si>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</si>
  <si>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</si>
  <si>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</si>
  <si>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</si>
  <si>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</si>
  <si>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</si>
  <si>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</si>
  <si>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</si>
  <si>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</si>
  <si>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</si>
  <si>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</si>
  <si>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</si>
  <si>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</si>
  <si>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</si>
  <si>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</si>
  <si>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</si>
  <si>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</si>
  <si>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</si>
  <si>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</si>
  <si>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</si>
  <si>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</si>
  <si>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</si>
  <si>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</si>
  <si>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</si>
  <si>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</si>
  <si>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</si>
  <si>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</si>
  <si>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</si>
  <si>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</si>
  <si>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</si>
  <si>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</si>
  <si>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</si>
  <si>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</si>
  <si>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</si>
  <si>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</si>
  <si>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</si>
  <si>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</si>
  <si>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</si>
  <si>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</si>
  <si>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</si>
  <si>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</si>
  <si>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</si>
  <si>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</si>
  <si>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</si>
  <si>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</si>
  <si>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</si>
  <si>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</si>
  <si>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</si>
  <si>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</si>
  <si>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</si>
  <si>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</si>
  <si>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</si>
  <si>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</si>
  <si>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</si>
  <si>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</si>
  <si>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</si>
  <si>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</si>
  <si>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</si>
  <si>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</si>
  <si>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</si>
  <si>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</si>
  <si>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</si>
  <si>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</si>
  <si>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</si>
  <si>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</si>
  <si>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</si>
  <si>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</si>
  <si>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</si>
  <si>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</si>
  <si>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</si>
  <si>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</si>
  <si>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</si>
  <si>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</si>
  <si>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</si>
  <si>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</si>
  <si>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</si>
  <si>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</si>
  <si>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</si>
  <si>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</si>
  <si>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</si>
  <si>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</si>
  <si>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</si>
  <si>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</si>
  <si>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</si>
  <si>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</si>
  <si>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</si>
  <si>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</si>
  <si>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</si>
  <si>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</si>
  <si>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</si>
  <si>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</si>
  <si>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</si>
  <si>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</si>
  <si>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</si>
  <si>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</si>
  <si>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</si>
  <si>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</si>
  <si>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</si>
  <si>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</si>
  <si>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</si>
  <si>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</si>
  <si>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</si>
  <si>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</si>
  <si>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</si>
  <si>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</si>
  <si>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</si>
  <si>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</si>
  <si>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</si>
  <si>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</si>
  <si>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</si>
  <si>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</si>
  <si>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</si>
  <si>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</si>
  <si>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</si>
  <si>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</si>
  <si>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</si>
  <si>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</si>
  <si>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</si>
  <si>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</si>
  <si>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</si>
  <si>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</si>
  <si>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</si>
  <si>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</si>
  <si>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</si>
  <si>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</si>
  <si>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</si>
  <si>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</si>
  <si>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</si>
  <si>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</si>
  <si>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</si>
  <si>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</si>
  <si>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</si>
  <si>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</si>
  <si>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</si>
  <si>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</si>
  <si>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</si>
  <si>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</si>
  <si>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</si>
  <si>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</si>
  <si>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</si>
  <si>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</si>
  <si>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</si>
  <si>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</si>
  <si>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</si>
  <si>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</si>
  <si>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</si>
  <si>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</si>
  <si>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</si>
  <si>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</si>
  <si>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</si>
  <si>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</si>
  <si>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</si>
  <si>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</si>
  <si>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</si>
  <si>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</si>
  <si>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</si>
  <si>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</si>
  <si>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</si>
  <si>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</si>
  <si>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</si>
  <si>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</si>
  <si>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</si>
  <si>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</si>
  <si>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</si>
  <si>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</si>
  <si>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</si>
  <si>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</si>
  <si>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</si>
  <si>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</si>
  <si>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</si>
  <si>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</si>
  <si>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</si>
  <si>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</si>
  <si>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</si>
  <si>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</si>
  <si>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</si>
  <si>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</si>
  <si>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</si>
  <si>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</si>
  <si>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</si>
  <si>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</si>
  <si>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</si>
  <si>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</si>
  <si>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</si>
  <si>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</si>
  <si>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</si>
  <si>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</si>
  <si>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</si>
  <si>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</si>
  <si>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</si>
  <si>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</si>
  <si>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</si>
  <si>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</si>
  <si>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</si>
  <si>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</si>
  <si>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</si>
  <si>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</si>
  <si>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</si>
  <si>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</si>
  <si>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</si>
  <si>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</si>
  <si>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</si>
  <si>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</si>
  <si>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</si>
  <si>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</si>
  <si>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</si>
  <si>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</si>
  <si>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</si>
  <si>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</si>
  <si>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</si>
  <si>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</si>
  <si>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</si>
  <si>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</si>
  <si>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</si>
  <si>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</si>
  <si>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</si>
  <si>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</si>
  <si>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</si>
  <si>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</si>
  <si>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</si>
  <si>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</si>
  <si>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</si>
  <si>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</si>
  <si>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</si>
  <si>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</si>
  <si>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</si>
  <si>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</si>
  <si>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</si>
  <si>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</si>
  <si>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</si>
  <si>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</si>
  <si>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</si>
  <si>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</si>
  <si>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</si>
  <si>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</si>
  <si>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</si>
  <si>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</si>
  <si>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</si>
  <si>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</si>
  <si>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</si>
  <si>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</si>
  <si>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</si>
  <si>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</si>
  <si>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</si>
  <si>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</si>
  <si>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</si>
  <si>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</si>
  <si>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</si>
  <si>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</si>
  <si>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</si>
  <si>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</si>
  <si>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</si>
  <si>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</si>
  <si>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</si>
  <si>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</si>
  <si>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</si>
  <si>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</si>
  <si>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</si>
  <si>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</si>
  <si>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</si>
  <si>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</si>
  <si>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</si>
  <si>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</si>
  <si>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</si>
  <si>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</si>
  <si>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</si>
  <si>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</si>
  <si>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</si>
  <si>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</si>
  <si>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</si>
  <si>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</si>
  <si>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</si>
  <si>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</si>
  <si>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</si>
  <si>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</si>
  <si>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</si>
  <si>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</si>
  <si>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</si>
  <si>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</si>
  <si>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</si>
  <si>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</si>
  <si>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</si>
  <si>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</si>
  <si>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</si>
  <si>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</si>
  <si>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</si>
  <si>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</si>
  <si>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</si>
  <si>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</si>
  <si>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</si>
  <si>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</si>
  <si>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</si>
  <si>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</si>
  <si>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</si>
  <si>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</si>
  <si>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</si>
  <si>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</si>
  <si>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</si>
  <si>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</si>
  <si>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</si>
  <si>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</si>
  <si>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</si>
  <si>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</si>
  <si>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</si>
  <si>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</si>
  <si>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</si>
  <si>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</si>
  <si>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</si>
  <si>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</si>
  <si>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</si>
  <si>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</si>
  <si>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</si>
  <si>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</si>
  <si>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</si>
  <si>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</si>
  <si>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</si>
  <si>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</si>
  <si>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</si>
  <si>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</si>
  <si>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</si>
  <si>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</si>
  <si>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</si>
  <si>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</si>
  <si>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</si>
  <si>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</si>
  <si>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</si>
  <si>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</si>
  <si>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</si>
  <si>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</si>
  <si>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</si>
  <si>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</si>
  <si>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</si>
  <si>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</si>
  <si>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</si>
  <si>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</si>
  <si>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</si>
  <si>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</si>
  <si>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</si>
  <si>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</si>
  <si>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</si>
  <si>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</si>
  <si>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</si>
  <si>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</si>
  <si>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</si>
  <si>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</si>
  <si>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</si>
  <si>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</si>
  <si>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</si>
  <si>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</si>
  <si>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</si>
  <si>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</si>
  <si>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</si>
  <si>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</si>
  <si>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</si>
  <si>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</si>
  <si>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</si>
  <si>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</si>
  <si>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</si>
  <si>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</si>
  <si>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</si>
  <si>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</si>
  <si>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</si>
  <si>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</si>
  <si>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</si>
  <si>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</si>
  <si>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</si>
  <si>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</si>
  <si>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</si>
  <si>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</si>
  <si>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</si>
  <si>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</si>
  <si>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</si>
  <si>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</si>
  <si>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</si>
  <si>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</si>
  <si>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</si>
  <si>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</si>
  <si>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</si>
  <si>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</si>
  <si>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</si>
  <si>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</si>
  <si>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</si>
  <si>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</si>
  <si>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</si>
  <si>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</si>
  <si>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</si>
  <si>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</si>
  <si>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</si>
  <si>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</si>
  <si>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</si>
  <si>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</si>
  <si>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</si>
  <si>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</si>
  <si>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</si>
  <si>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</si>
  <si>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</si>
  <si>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</si>
  <si>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</si>
  <si>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</si>
  <si>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</si>
  <si>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</si>
  <si>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</si>
  <si>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</si>
  <si>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</si>
  <si>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</si>
  <si>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</si>
  <si>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</si>
  <si>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</si>
  <si>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</si>
  <si>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</si>
  <si>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</si>
  <si>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</si>
  <si>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</si>
  <si>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</si>
  <si>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</si>
  <si>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</si>
  <si>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</si>
  <si>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</si>
  <si>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</si>
  <si>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</si>
  <si>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</si>
  <si>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</si>
  <si>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</si>
  <si>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</si>
  <si>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</si>
  <si>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</si>
  <si>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</si>
  <si>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</si>
  <si>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</si>
  <si>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</si>
  <si>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</si>
  <si>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</si>
  <si>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</si>
  <si>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</si>
  <si>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</si>
  <si>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</si>
  <si>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</si>
  <si>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</si>
  <si>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</si>
  <si>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</si>
  <si>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</si>
  <si>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</si>
  <si>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</si>
  <si>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</si>
  <si>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</si>
  <si>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</si>
  <si>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</si>
  <si>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</si>
  <si>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</si>
  <si>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</si>
  <si>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</si>
  <si>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</si>
  <si>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</si>
  <si>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</si>
  <si>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</si>
  <si>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</si>
  <si>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</si>
  <si>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</si>
  <si>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</si>
  <si>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</si>
  <si>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</si>
  <si>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</si>
  <si>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</si>
  <si>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</si>
  <si>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</si>
  <si>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</si>
  <si>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</si>
  <si>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</si>
  <si>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</si>
  <si>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</si>
  <si>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</si>
  <si>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</si>
  <si>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</si>
  <si>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</si>
  <si>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</si>
  <si>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</si>
  <si>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</si>
  <si>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</si>
  <si>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</si>
  <si>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</si>
  <si>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</si>
  <si>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</si>
  <si>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</si>
  <si>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</si>
  <si>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</si>
  <si>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</si>
  <si>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</si>
  <si>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</si>
  <si>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</si>
  <si>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</si>
  <si>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</si>
  <si>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</si>
  <si>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</si>
  <si>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</si>
  <si>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</si>
  <si>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</si>
  <si>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</si>
  <si>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</si>
  <si>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</si>
  <si>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</si>
  <si>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</si>
  <si>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</si>
  <si>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</si>
  <si>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</si>
  <si>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</si>
  <si>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</si>
  <si>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</si>
  <si>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</si>
  <si>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</si>
  <si>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</si>
  <si>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</si>
  <si>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</si>
  <si>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</si>
  <si>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</si>
  <si>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</si>
  <si>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</si>
  <si>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</si>
  <si>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</si>
  <si>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</si>
  <si>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</si>
  <si>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</si>
  <si>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</si>
  <si>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</si>
  <si>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</si>
  <si>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</si>
  <si>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</si>
  <si>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</si>
  <si>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</si>
  <si>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</si>
  <si>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</si>
  <si>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</si>
  <si>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</si>
  <si>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</si>
  <si>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</si>
  <si>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</si>
  <si>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</si>
  <si>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</si>
  <si>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</si>
  <si>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</si>
  <si>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</si>
  <si>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</si>
  <si>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</si>
  <si>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</si>
  <si>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</si>
  <si>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</si>
  <si>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</si>
  <si>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</si>
  <si>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</si>
  <si>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</si>
  <si>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</si>
  <si>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</si>
  <si>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</si>
  <si>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</si>
  <si>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</si>
  <si>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</si>
  <si>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</si>
  <si>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</si>
  <si>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</si>
  <si>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</si>
  <si>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</si>
  <si>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</si>
  <si>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</si>
  <si>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</si>
  <si>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</si>
  <si>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</si>
  <si>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</si>
  <si>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</si>
  <si>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</si>
  <si>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</si>
  <si>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</si>
  <si>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</si>
  <si>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</si>
  <si>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</si>
  <si>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</si>
  <si>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</si>
  <si>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</si>
  <si>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</si>
  <si>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</si>
  <si>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</si>
  <si>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</si>
  <si>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</si>
  <si>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</si>
  <si>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</si>
  <si>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</si>
  <si>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</si>
  <si>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</si>
  <si>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</si>
  <si>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</si>
  <si>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</si>
  <si>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</si>
  <si>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</si>
  <si>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</si>
  <si>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</si>
  <si>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</si>
  <si>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</si>
  <si>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</si>
  <si>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</si>
  <si>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</si>
  <si>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</si>
  <si>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</si>
  <si>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</si>
  <si>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</si>
  <si>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</si>
  <si>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</si>
  <si>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</si>
  <si>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</si>
  <si>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</si>
  <si>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</si>
  <si>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</si>
  <si>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</si>
  <si>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</si>
  <si>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</si>
  <si>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</si>
  <si>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</si>
  <si>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</si>
  <si>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</si>
  <si>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</si>
  <si>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</si>
  <si>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</si>
  <si>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</si>
  <si>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</si>
  <si>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</si>
  <si>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</si>
  <si>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</si>
  <si>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</si>
  <si>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</si>
  <si>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</si>
  <si>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</si>
  <si>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</si>
  <si>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</si>
  <si>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</si>
  <si>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</si>
  <si>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</si>
  <si>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</si>
  <si>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</si>
  <si>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</si>
  <si>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</si>
  <si>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</si>
  <si>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</si>
  <si>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</si>
  <si>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</si>
  <si>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</si>
  <si>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</si>
  <si>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</si>
  <si>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</si>
  <si>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</si>
  <si>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</si>
  <si>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</si>
  <si>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</si>
  <si>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</si>
  <si>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</si>
  <si>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</si>
  <si>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</si>
  <si>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</si>
  <si>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</si>
  <si>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</si>
  <si>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</si>
  <si>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</si>
  <si>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</si>
  <si>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</si>
  <si>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</si>
  <si>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</si>
  <si>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</si>
  <si>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</si>
  <si>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</si>
  <si>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</si>
  <si>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</si>
  <si>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</si>
  <si>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</si>
  <si>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</si>
  <si>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</si>
  <si>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</si>
  <si>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</si>
  <si>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</si>
  <si>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</si>
  <si>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</si>
  <si>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</si>
  <si>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</si>
  <si>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</si>
  <si>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</si>
  <si>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</si>
  <si>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</si>
  <si>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</si>
  <si>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</si>
  <si>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</si>
  <si>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</si>
  <si>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</si>
  <si>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</si>
  <si>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</si>
  <si>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</si>
  <si>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</si>
  <si>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</si>
  <si>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</si>
  <si>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</si>
  <si>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</si>
  <si>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</si>
  <si>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</si>
  <si>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</si>
  <si>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</si>
  <si>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</si>
  <si>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</si>
  <si>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</si>
  <si>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</si>
  <si>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</si>
  <si>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</si>
  <si>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</si>
  <si>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</si>
  <si>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</si>
  <si>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</si>
  <si>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</si>
  <si>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</si>
  <si>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</si>
  <si>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</si>
  <si>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</si>
  <si>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</si>
  <si>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</si>
  <si>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</si>
  <si>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</si>
  <si>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</si>
  <si>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</si>
  <si>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</si>
  <si>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</si>
  <si>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</si>
  <si>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</si>
  <si>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</si>
  <si>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</si>
  <si>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</si>
  <si>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</si>
  <si>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</si>
  <si>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</si>
  <si>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</si>
  <si>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</si>
  <si>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</si>
  <si>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</si>
  <si>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</si>
  <si>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</si>
  <si>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</si>
  <si>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</si>
  <si>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</si>
  <si>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</si>
  <si>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</si>
  <si>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</si>
  <si>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</si>
  <si>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</si>
  <si>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</si>
  <si>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</si>
  <si>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</si>
  <si>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</si>
  <si>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</si>
  <si>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</si>
  <si>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</si>
  <si>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</si>
  <si>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</si>
  <si>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</si>
  <si>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</si>
  <si>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</si>
  <si>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</si>
  <si>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</si>
  <si>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</si>
  <si>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</si>
  <si>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</si>
  <si>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</si>
  <si>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</si>
  <si>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</si>
  <si>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</si>
  <si>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</si>
  <si>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</si>
  <si>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</si>
  <si>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</si>
  <si>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</si>
  <si>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</si>
  <si>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</si>
  <si>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</si>
  <si>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</si>
  <si>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</si>
  <si>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</si>
  <si>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</si>
  <si>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</si>
  <si>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</si>
  <si>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</si>
  <si>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</si>
  <si>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</si>
  <si>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</si>
  <si>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</si>
  <si>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</si>
  <si>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</si>
  <si>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</si>
  <si>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</si>
  <si>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</si>
  <si>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</si>
  <si>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</si>
  <si>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</si>
  <si>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</si>
  <si>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</si>
  <si>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</si>
  <si>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</si>
  <si>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</si>
  <si>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</si>
  <si>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</si>
  <si>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</si>
  <si>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</si>
  <si>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</si>
  <si>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</si>
  <si>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</si>
  <si>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</si>
  <si>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</si>
  <si>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</si>
  <si>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</si>
  <si>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</si>
  <si>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</si>
  <si>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</si>
  <si>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</si>
  <si>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</si>
  <si>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</si>
  <si>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</si>
  <si>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</si>
  <si>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</si>
  <si>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</si>
  <si>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</si>
  <si>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</si>
  <si>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</si>
  <si>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</si>
  <si>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</si>
  <si>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</si>
  <si>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</si>
  <si>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</si>
  <si>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</si>
  <si>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</si>
  <si>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</si>
  <si>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</si>
  <si>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</si>
  <si>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</si>
  <si>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</si>
  <si>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</si>
  <si>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</si>
  <si>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</si>
  <si>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</si>
  <si>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</si>
  <si>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</si>
  <si>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</si>
  <si>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</si>
  <si>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</si>
  <si>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</si>
  <si>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</si>
  <si>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</si>
  <si>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</si>
  <si>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</si>
  <si>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</si>
  <si>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</si>
  <si>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</si>
  <si>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</si>
  <si>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</si>
  <si>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</si>
  <si>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</si>
  <si>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</si>
  <si>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</si>
  <si>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</si>
  <si>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</si>
  <si>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</si>
  <si>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</si>
  <si>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</si>
  <si>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</si>
  <si>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</si>
  <si>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</si>
  <si>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</si>
  <si>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</si>
  <si>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</si>
  <si>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</si>
  <si>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</si>
  <si>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</si>
  <si>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</si>
  <si>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</si>
  <si>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</si>
  <si>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</si>
  <si>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</si>
  <si>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</si>
  <si>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</si>
  <si>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</si>
  <si>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</si>
  <si>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</si>
  <si>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</si>
  <si>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</si>
  <si>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</si>
  <si>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</si>
  <si>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</si>
  <si>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</si>
  <si>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</si>
  <si>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</si>
  <si>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</si>
  <si>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</si>
  <si>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</si>
  <si>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</si>
  <si>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</si>
  <si>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</si>
  <si>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</si>
  <si>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</si>
  <si>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</si>
  <si>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</si>
  <si>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</si>
  <si>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</si>
  <si>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</si>
  <si>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</si>
  <si>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</si>
  <si>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</si>
  <si>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</si>
  <si>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</si>
  <si>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</si>
  <si>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</si>
  <si>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</si>
  <si>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</si>
  <si>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</si>
  <si>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</si>
  <si>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</si>
  <si>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</si>
  <si>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</si>
  <si>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</si>
  <si>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</si>
  <si>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</si>
  <si>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</si>
  <si>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</si>
  <si>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</si>
  <si>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</si>
  <si>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</si>
  <si>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</si>
  <si>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</si>
  <si>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</si>
  <si>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</si>
  <si>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</si>
  <si>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</si>
  <si>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</si>
  <si>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</si>
  <si>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</si>
  <si>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</si>
  <si>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</si>
  <si>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</si>
  <si>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</si>
  <si>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</si>
  <si>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</si>
  <si>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</si>
  <si>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</si>
  <si>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</si>
  <si>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</si>
  <si>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</si>
  <si>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</si>
  <si>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</si>
  <si>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</si>
  <si>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</si>
  <si>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</si>
  <si>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</si>
  <si>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</si>
  <si>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</si>
  <si>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</si>
  <si>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</si>
  <si>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</si>
  <si>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</si>
  <si>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</si>
  <si>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</si>
  <si>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</si>
  <si>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</si>
  <si>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</si>
  <si>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</si>
  <si>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</si>
  <si>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</si>
  <si>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</si>
  <si>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</si>
  <si>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</si>
  <si>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</si>
  <si>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</si>
  <si>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</si>
  <si>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</si>
  <si>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</si>
  <si>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</si>
  <si>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</si>
  <si>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</si>
  <si>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</si>
  <si>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</si>
  <si>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</si>
  <si>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</si>
  <si>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</si>
  <si>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</si>
  <si>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</si>
  <si>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</si>
  <si>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</si>
  <si>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</si>
  <si>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</si>
  <si>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</si>
  <si>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</si>
  <si>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</si>
  <si>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</si>
  <si>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</si>
  <si>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</si>
  <si>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</si>
  <si>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</si>
  <si>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</si>
  <si>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</si>
  <si>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</si>
  <si>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</si>
  <si>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</si>
  <si>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</si>
  <si>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</si>
  <si>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</si>
  <si>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</si>
  <si>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</si>
  <si>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</si>
  <si>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</si>
  <si>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</si>
  <si>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</si>
  <si>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</si>
  <si>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</si>
  <si>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</si>
  <si>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</si>
  <si>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</si>
  <si>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</si>
  <si>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</si>
  <si>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</si>
  <si>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</si>
  <si>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</si>
  <si>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</si>
  <si>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</si>
  <si>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</si>
  <si>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</si>
  <si>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</si>
  <si>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</si>
  <si>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</si>
  <si>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</si>
  <si>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</si>
  <si>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</si>
  <si>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</si>
  <si>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</si>
  <si>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</si>
  <si>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</si>
  <si>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</si>
  <si>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</si>
  <si>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</si>
  <si>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</si>
  <si>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</si>
  <si>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</si>
  <si>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</si>
  <si>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</si>
  <si>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</si>
  <si>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</si>
  <si>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</si>
  <si>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</si>
  <si>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</si>
  <si>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</si>
  <si>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</si>
  <si>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</si>
  <si>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</si>
  <si>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</si>
  <si>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</si>
  <si>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</si>
  <si>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</si>
  <si>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</si>
  <si>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</si>
  <si>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</si>
  <si>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</si>
  <si>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</si>
  <si>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</si>
  <si>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</si>
  <si>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</si>
  <si>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</si>
  <si>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</si>
  <si>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</si>
  <si>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</si>
  <si>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</si>
  <si>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</si>
  <si>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</si>
  <si>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</si>
  <si>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</si>
  <si>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</si>
  <si>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</si>
  <si>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</si>
  <si>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</si>
  <si>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</si>
  <si>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</si>
  <si>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</si>
  <si>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</si>
  <si>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</si>
  <si>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</si>
  <si>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</si>
  <si>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</si>
  <si>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</si>
  <si>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</si>
  <si>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</si>
  <si>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</si>
  <si>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</si>
  <si>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</si>
  <si>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</si>
  <si>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</si>
  <si>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</si>
  <si>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</si>
  <si>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</si>
  <si>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</si>
  <si>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</si>
  <si>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</si>
  <si>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</si>
  <si>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</si>
  <si>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</si>
  <si>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</si>
  <si>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</si>
  <si>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</si>
  <si>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</si>
  <si>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</si>
  <si>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</si>
  <si>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</si>
  <si>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</si>
  <si>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</si>
  <si>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</si>
  <si>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</si>
  <si>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</si>
  <si>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</si>
  <si>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</si>
  <si>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</si>
  <si>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</si>
  <si>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</si>
  <si>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</si>
  <si>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</si>
  <si>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</si>
  <si>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</si>
  <si>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</si>
  <si>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</si>
  <si>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</si>
  <si>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</si>
  <si>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</si>
  <si>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</si>
  <si>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</si>
  <si>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</si>
  <si>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</si>
  <si>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</si>
  <si>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</si>
  <si>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</si>
  <si>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</si>
  <si>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</si>
  <si>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</si>
  <si>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</si>
  <si>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</si>
  <si>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</si>
  <si>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</si>
  <si>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</si>
  <si>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</si>
  <si>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</si>
  <si>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</si>
  <si>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</si>
  <si>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</si>
  <si>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</si>
  <si>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</si>
  <si>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</si>
  <si>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</si>
  <si>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</si>
  <si>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</si>
  <si>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</si>
  <si>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</si>
  <si>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</si>
  <si>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</si>
  <si>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</si>
  <si>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</si>
  <si>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</si>
  <si>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</si>
  <si>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</si>
  <si>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</si>
  <si>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</si>
  <si>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</si>
  <si>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</si>
  <si>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</si>
  <si>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</si>
  <si>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</si>
  <si>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</si>
  <si>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</si>
  <si>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</si>
  <si>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</si>
  <si>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</si>
  <si>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</si>
  <si>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</si>
  <si>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</si>
  <si>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</si>
  <si>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</si>
  <si>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</si>
  <si>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</si>
  <si>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</si>
  <si>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</si>
  <si>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</si>
  <si>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</si>
  <si>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</si>
  <si>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</si>
  <si>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</si>
  <si>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</si>
  <si>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</si>
  <si>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</si>
  <si>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</si>
  <si>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</si>
  <si>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</si>
  <si>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</si>
  <si>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</si>
  <si>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</si>
  <si>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</si>
  <si>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</si>
  <si>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</si>
  <si>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</si>
  <si>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</si>
  <si>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</si>
  <si>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</si>
  <si>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</si>
  <si>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</si>
  <si>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</si>
  <si>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</si>
  <si>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</si>
  <si>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</si>
  <si>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</si>
  <si>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</si>
  <si>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</si>
  <si>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</si>
  <si>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</si>
  <si>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</si>
  <si>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</si>
  <si>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</si>
  <si>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</si>
  <si>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</si>
  <si>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</si>
  <si>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</si>
  <si>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</si>
  <si>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</si>
  <si>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</si>
  <si>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</si>
  <si>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</si>
  <si>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</si>
  <si>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</si>
  <si>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</si>
  <si>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</si>
  <si>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</si>
  <si>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</si>
  <si>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</si>
  <si>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</si>
  <si>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</si>
  <si>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</si>
  <si>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</si>
  <si>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</si>
  <si>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</si>
  <si>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</si>
  <si>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</si>
  <si>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</si>
  <si>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</si>
  <si>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</si>
  <si>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</si>
  <si>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</si>
  <si>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</si>
  <si>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</si>
  <si>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</si>
  <si>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</si>
  <si>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</si>
  <si>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</si>
  <si>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</si>
  <si>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</si>
  <si>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</si>
  <si>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</si>
  <si>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</si>
  <si>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</si>
  <si>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</si>
  <si>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</si>
  <si>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</si>
  <si>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</si>
  <si>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</si>
  <si>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</si>
  <si>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</si>
  <si>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</si>
  <si>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</si>
  <si>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</si>
  <si>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</si>
  <si>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</si>
  <si>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</si>
  <si>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</si>
  <si>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</si>
  <si>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</si>
  <si>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</si>
  <si>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</si>
  <si>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</si>
  <si>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</si>
  <si>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</si>
  <si>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</si>
  <si>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</si>
  <si>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</si>
  <si>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</si>
  <si>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</si>
  <si>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</si>
  <si>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</si>
  <si>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</si>
  <si>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</si>
  <si>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</si>
  <si>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</si>
  <si>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</si>
  <si>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</si>
  <si>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</si>
  <si>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</si>
  <si>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</si>
  <si>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</si>
  <si>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</si>
  <si>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</si>
  <si>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</si>
  <si>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</si>
  <si>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</si>
  <si>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</si>
  <si>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</si>
  <si>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</si>
  <si>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</si>
  <si>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</si>
  <si>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</si>
  <si>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</si>
  <si>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</si>
  <si>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</si>
  <si>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</si>
  <si>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</si>
  <si>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</si>
  <si>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</si>
  <si>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</si>
  <si>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</si>
  <si>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</si>
  <si>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</si>
  <si>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</si>
  <si>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</si>
  <si>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</si>
  <si>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</si>
  <si>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</si>
  <si>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</si>
  <si>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</si>
  <si>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</si>
  <si>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</si>
  <si>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</si>
  <si>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</si>
  <si>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</si>
  <si>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</si>
  <si>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</si>
  <si>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</si>
  <si>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</si>
  <si>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</si>
  <si>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</si>
  <si>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</si>
  <si>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</si>
  <si>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</si>
  <si>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</si>
  <si>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</si>
  <si>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</si>
  <si>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</si>
  <si>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</si>
  <si>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</si>
  <si>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</si>
  <si>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</si>
  <si>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</si>
  <si>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</si>
  <si>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</si>
  <si>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</si>
  <si>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</si>
  <si>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</si>
  <si>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</si>
  <si>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</si>
  <si>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</si>
  <si>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</si>
  <si>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</si>
  <si>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</si>
  <si>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</si>
  <si>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</si>
  <si>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</si>
  <si>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</si>
  <si>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</si>
  <si>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</si>
  <si>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</si>
  <si>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</si>
  <si>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</si>
  <si>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</si>
  <si>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</si>
  <si>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</si>
  <si>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</si>
  <si>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</si>
  <si>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</si>
  <si>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</si>
  <si>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</si>
  <si>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</si>
  <si>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</si>
  <si>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</si>
  <si>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</si>
  <si>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</si>
  <si>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</si>
  <si>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</si>
  <si>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</si>
  <si>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</si>
  <si>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</si>
  <si>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</si>
  <si>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</si>
  <si>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</si>
  <si>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</si>
  <si>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</si>
  <si>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</si>
  <si>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</si>
  <si>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</si>
  <si>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</si>
  <si>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</si>
  <si>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</si>
  <si>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</si>
  <si>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</si>
  <si>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</si>
  <si>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</si>
  <si>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</si>
  <si>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</si>
  <si>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</si>
  <si>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</si>
  <si>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</si>
  <si>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</si>
  <si>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</si>
  <si>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</si>
  <si>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</si>
  <si>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</si>
  <si>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</si>
  <si>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</si>
  <si>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</si>
  <si>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</si>
  <si>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</si>
  <si>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</si>
  <si>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</si>
  <si>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</si>
  <si>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</si>
  <si>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</si>
  <si>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</si>
  <si>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</si>
  <si>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</si>
  <si>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</si>
  <si>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</si>
  <si>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</si>
  <si>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</si>
  <si>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</si>
  <si>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</si>
  <si>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</si>
  <si>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</si>
  <si>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</si>
  <si>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</si>
  <si>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</si>
  <si>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</si>
  <si>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</si>
  <si>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</si>
  <si>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</si>
  <si>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</si>
  <si>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</si>
  <si>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</si>
  <si>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</si>
  <si>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</si>
  <si>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</si>
  <si>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</si>
  <si>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</si>
  <si>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</si>
  <si>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</si>
  <si>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</si>
  <si>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</si>
  <si>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</si>
  <si>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</si>
  <si>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</si>
  <si>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</si>
  <si>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</si>
  <si>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</si>
  <si>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</si>
  <si>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</si>
  <si>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</si>
  <si>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</si>
  <si>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</si>
  <si>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</si>
  <si>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</si>
  <si>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</si>
  <si>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</si>
  <si>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</si>
  <si>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</si>
  <si>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</si>
  <si>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</si>
  <si>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</si>
  <si>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</si>
  <si>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</si>
  <si>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</si>
  <si>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</si>
  <si>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</si>
  <si>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</si>
  <si>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</si>
  <si>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</si>
  <si>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</si>
  <si>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</si>
  <si>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</si>
  <si>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</si>
  <si>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</si>
  <si>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</si>
  <si>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</si>
  <si>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</si>
  <si>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</si>
  <si>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</si>
  <si>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</si>
  <si>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</si>
  <si>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</si>
  <si>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</si>
  <si>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</si>
  <si>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</si>
  <si>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</si>
  <si>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</si>
  <si>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</si>
  <si>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</si>
  <si>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</si>
  <si>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</si>
  <si>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</si>
  <si>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</si>
  <si>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</si>
  <si>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</si>
  <si>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</si>
  <si>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</si>
  <si>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</si>
  <si>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</si>
  <si>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</si>
  <si>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</si>
  <si>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</si>
  <si>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</si>
  <si>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</si>
  <si>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</si>
  <si>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</si>
  <si>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</si>
  <si>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</si>
  <si>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</si>
  <si>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</si>
  <si>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</si>
  <si>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</si>
  <si>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</si>
  <si>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</si>
  <si>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</si>
  <si>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</si>
  <si>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</si>
  <si>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</si>
  <si>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</si>
  <si>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</si>
  <si>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</si>
  <si>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</si>
  <si>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</si>
  <si>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</si>
  <si>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</si>
  <si>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</si>
  <si>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</si>
  <si>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</si>
  <si>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</si>
  <si>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</si>
  <si>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</si>
  <si>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</si>
  <si>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</si>
  <si>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</si>
  <si>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</si>
  <si>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</si>
  <si>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</si>
  <si>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</si>
  <si>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</si>
  <si>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</si>
  <si>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</si>
  <si>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</si>
  <si>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</si>
  <si>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</si>
  <si>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</si>
  <si>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</si>
  <si>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</si>
  <si>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</si>
  <si>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</si>
  <si>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</si>
  <si>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</si>
  <si>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</si>
  <si>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</si>
  <si>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</si>
  <si>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</si>
  <si>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</si>
  <si>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</si>
  <si>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</si>
  <si>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</si>
  <si>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</si>
  <si>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</si>
  <si>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</si>
  <si>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</si>
  <si>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</si>
  <si>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</si>
  <si>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</si>
  <si>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</si>
  <si>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</si>
  <si>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</si>
  <si>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</si>
  <si>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</si>
  <si>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</si>
  <si>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</si>
  <si>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</si>
  <si>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</si>
  <si>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</si>
  <si>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</si>
  <si>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</si>
  <si>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</si>
  <si>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</si>
  <si>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</si>
  <si>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</si>
  <si>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</si>
  <si>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</si>
  <si>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</si>
  <si>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</si>
  <si>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</si>
  <si>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</si>
  <si>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</si>
  <si>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</si>
  <si>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</si>
  <si>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</si>
  <si>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</si>
  <si>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</si>
  <si>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</si>
  <si>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</si>
  <si>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</si>
  <si>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</si>
  <si>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</si>
  <si>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</si>
  <si>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</si>
  <si>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</si>
  <si>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</si>
  <si>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</si>
  <si>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</si>
  <si>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</si>
  <si>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</si>
  <si>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</si>
  <si>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</si>
  <si>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</si>
  <si>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</si>
  <si>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</si>
  <si>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</si>
  <si>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</si>
  <si>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</si>
  <si>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</si>
  <si>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</si>
  <si>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</si>
  <si>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</si>
  <si>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</si>
  <si>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</si>
  <si>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</si>
  <si>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</si>
  <si>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</si>
  <si>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</si>
  <si>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</si>
  <si>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</si>
  <si>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</si>
  <si>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</si>
  <si>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</si>
  <si>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</si>
  <si>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</si>
  <si>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</si>
  <si>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</si>
  <si>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</si>
  <si>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</si>
  <si>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</si>
  <si>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</si>
  <si>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</si>
  <si>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</si>
  <si>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</si>
  <si>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</si>
  <si>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</si>
  <si>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</si>
  <si>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</si>
  <si>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</si>
  <si>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</si>
  <si>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</si>
  <si>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</si>
  <si>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</si>
  <si>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</si>
  <si>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</si>
  <si>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</si>
  <si>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</si>
  <si>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</si>
  <si>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</si>
  <si>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</si>
  <si>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</si>
  <si>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</si>
  <si>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</si>
  <si>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</si>
  <si>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</si>
  <si>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</si>
  <si>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</si>
  <si>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</si>
  <si>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</si>
  <si>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</si>
  <si>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</si>
  <si>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</si>
  <si>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</si>
  <si>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</si>
  <si>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</si>
  <si>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</si>
  <si>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</si>
  <si>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</si>
  <si>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</si>
  <si>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</si>
  <si>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</si>
  <si>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</si>
  <si>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</si>
  <si>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</si>
  <si>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</si>
  <si>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</si>
  <si>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</si>
  <si>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</si>
  <si>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</si>
  <si>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</si>
  <si>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</si>
  <si>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</si>
  <si>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</si>
  <si>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</si>
  <si>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</si>
  <si>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</si>
  <si>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</si>
  <si>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</si>
  <si>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</si>
  <si>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</si>
  <si>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</si>
  <si>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</si>
  <si>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</si>
  <si>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</si>
  <si>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</si>
  <si>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</si>
  <si>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</si>
  <si>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</si>
  <si>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</si>
  <si>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</si>
  <si>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</si>
  <si>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</si>
  <si>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</si>
  <si>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</si>
  <si>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</si>
  <si>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</si>
  <si>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</si>
  <si>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</si>
  <si>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</si>
  <si>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</si>
  <si>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</si>
  <si>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</si>
  <si>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</si>
  <si>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</si>
  <si>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</si>
  <si>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</si>
  <si>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</si>
  <si>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</si>
  <si>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</si>
  <si>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</si>
  <si>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</si>
  <si>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</si>
  <si>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</si>
  <si>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</si>
  <si>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</si>
  <si>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</si>
  <si>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</si>
  <si>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</si>
  <si>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</si>
  <si>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</si>
  <si>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</si>
  <si>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</si>
  <si>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</si>
  <si>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</si>
  <si>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</si>
  <si>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</si>
  <si>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</si>
  <si>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</si>
  <si>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</si>
  <si>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</si>
  <si>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</si>
  <si>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</si>
  <si>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</si>
  <si>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</si>
  <si>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</si>
  <si>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</si>
  <si>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</si>
  <si>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</si>
  <si>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</si>
  <si>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</si>
  <si>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</si>
  <si>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</si>
  <si>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</si>
  <si>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</si>
  <si>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</si>
  <si>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</si>
  <si>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</si>
  <si>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</si>
  <si>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</si>
  <si>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</si>
  <si>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</si>
  <si>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</si>
  <si>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</si>
  <si>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</si>
  <si>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</si>
  <si>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</si>
  <si>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</si>
  <si>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</si>
  <si>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</si>
  <si>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</si>
  <si>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</si>
  <si>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</si>
  <si>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</si>
  <si>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</si>
  <si>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</si>
  <si>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</si>
  <si>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</si>
  <si>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</si>
  <si>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</si>
  <si>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</si>
  <si>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</si>
  <si>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</si>
  <si>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</si>
  <si>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</si>
  <si>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</si>
  <si>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</si>
  <si>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</si>
  <si>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</si>
  <si>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</si>
  <si>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</si>
  <si>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</si>
  <si>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</si>
  <si>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</si>
  <si>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</si>
  <si>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</si>
  <si>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</si>
  <si>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</si>
  <si>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</si>
  <si>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</si>
  <si>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</si>
  <si>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</si>
  <si>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</si>
  <si>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</si>
  <si>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</si>
  <si>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</si>
  <si>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</si>
  <si>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</si>
  <si>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</si>
  <si>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</si>
  <si>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</si>
  <si>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</si>
  <si>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</si>
  <si>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</si>
  <si>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</si>
  <si>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</si>
  <si>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</si>
  <si>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</si>
  <si>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</si>
  <si>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</si>
  <si>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</si>
  <si>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</si>
  <si>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</si>
  <si>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</si>
  <si>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</si>
  <si>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</si>
  <si>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</si>
  <si>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</si>
  <si>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</si>
  <si>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</si>
  <si>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</si>
  <si>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</si>
  <si>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</si>
  <si>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</si>
  <si>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</si>
  <si>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</si>
  <si>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</si>
  <si>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</si>
  <si>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</si>
  <si>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</si>
  <si>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</si>
  <si>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</si>
  <si>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</si>
  <si>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</si>
  <si>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</si>
  <si>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</si>
  <si>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</si>
  <si>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</si>
  <si>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</si>
  <si>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</si>
  <si>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</si>
  <si>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</si>
  <si>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</si>
  <si>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</si>
  <si>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</si>
  <si>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</si>
  <si>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</si>
  <si>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</si>
  <si>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</si>
  <si>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</si>
  <si>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</si>
  <si>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</si>
  <si>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</si>
  <si>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</si>
  <si>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</si>
  <si>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</si>
  <si>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</si>
  <si>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</si>
  <si>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</si>
  <si>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</si>
  <si>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</si>
  <si>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</si>
  <si>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</si>
  <si>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</si>
  <si>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</si>
  <si>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</si>
  <si>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</si>
  <si>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</si>
  <si>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</si>
  <si>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</si>
  <si>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</si>
  <si>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</si>
  <si>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</si>
  <si>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</si>
  <si>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</si>
  <si>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</si>
  <si>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</si>
  <si>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</si>
  <si>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</si>
  <si>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</si>
  <si>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</si>
  <si>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</si>
  <si>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</si>
  <si>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</si>
  <si>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</si>
  <si>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</si>
  <si>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</si>
  <si>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</si>
  <si>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</si>
  <si>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</si>
  <si>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</si>
  <si>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</si>
  <si>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</si>
  <si>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</si>
  <si>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</si>
  <si>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</si>
  <si>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</si>
  <si>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</si>
  <si>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</si>
  <si>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</si>
  <si>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</si>
  <si>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</si>
  <si>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</si>
  <si>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</si>
  <si>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</si>
  <si>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</si>
  <si>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</si>
  <si>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</si>
  <si>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</si>
  <si>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</si>
  <si>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</si>
  <si>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</si>
  <si>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</si>
  <si>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</si>
  <si>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</si>
  <si>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</si>
  <si>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</si>
  <si>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</si>
  <si>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</si>
  <si>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</si>
  <si>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</si>
  <si>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</si>
  <si>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</si>
  <si>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</si>
  <si>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</si>
  <si>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</si>
  <si>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</si>
  <si>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</si>
  <si>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</si>
  <si>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</si>
  <si>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</si>
  <si>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</si>
  <si>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</si>
  <si>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</si>
  <si>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</si>
  <si>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</si>
  <si>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</si>
  <si>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</si>
  <si>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</si>
  <si>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</si>
  <si>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</si>
  <si>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</si>
  <si>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</si>
  <si>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</si>
  <si>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</si>
  <si>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</si>
  <si>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</si>
  <si>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</si>
  <si>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</si>
  <si>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</si>
  <si>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</si>
  <si>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</si>
  <si>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</si>
  <si>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</si>
  <si>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</si>
  <si>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</si>
  <si>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</si>
  <si>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</si>
  <si>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</si>
  <si>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</si>
  <si>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</si>
  <si>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</si>
  <si>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</si>
  <si>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</si>
  <si>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</si>
  <si>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</si>
  <si>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</si>
  <si>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</si>
  <si>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</si>
  <si>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</si>
  <si>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</si>
  <si>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</si>
  <si>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</si>
  <si>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</si>
  <si>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</si>
  <si>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</si>
  <si>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</si>
  <si>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</si>
  <si>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</si>
  <si>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</si>
  <si>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</si>
  <si>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</si>
  <si>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</si>
  <si>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</si>
  <si>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</si>
  <si>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</si>
  <si>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</si>
  <si>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</si>
  <si>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</si>
  <si>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</si>
  <si>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</si>
  <si>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</si>
  <si>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</si>
  <si>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</si>
  <si>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</si>
  <si>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</si>
  <si>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</si>
  <si>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</si>
  <si>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</si>
  <si>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</si>
  <si>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</si>
  <si>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</si>
  <si>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</si>
  <si>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</si>
  <si>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</si>
  <si>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</si>
  <si>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</si>
  <si>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</si>
  <si>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</si>
  <si>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</si>
  <si>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</si>
  <si>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</si>
  <si>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</si>
  <si>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</si>
  <si>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</si>
  <si>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</si>
  <si>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</si>
  <si>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</si>
  <si>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</si>
  <si>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</si>
  <si>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</si>
  <si>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</si>
  <si>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</si>
  <si>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</si>
  <si>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</si>
  <si>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</si>
  <si>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</si>
  <si>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</si>
  <si>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</si>
  <si>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</si>
  <si>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</si>
  <si>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</si>
  <si>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</si>
  <si>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</si>
  <si>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</si>
  <si>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</si>
  <si>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</si>
  <si>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</si>
  <si>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</si>
  <si>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</si>
  <si>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</si>
  <si>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</si>
  <si>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</si>
  <si>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</si>
  <si>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</si>
  <si>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</si>
  <si>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</si>
  <si>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</si>
  <si>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</si>
  <si>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</si>
  <si>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</si>
  <si>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</si>
  <si>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</si>
  <si>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</si>
  <si>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</si>
  <si>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</si>
  <si>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</si>
  <si>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</si>
  <si>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</si>
  <si>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</si>
  <si>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</si>
  <si>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</si>
  <si>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</si>
  <si>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</si>
  <si>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</si>
  <si>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</si>
  <si>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</si>
  <si>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</si>
  <si>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</si>
  <si>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</si>
  <si>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</si>
  <si>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</si>
  <si>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</si>
  <si>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</si>
  <si>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</si>
  <si>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</si>
  <si>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</si>
  <si>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</si>
  <si>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</si>
  <si>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</si>
  <si>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</si>
  <si>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</si>
  <si>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</si>
  <si>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</si>
  <si>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</si>
  <si>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</si>
  <si>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</si>
  <si>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</si>
  <si>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</si>
  <si>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</si>
  <si>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</si>
  <si>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</si>
  <si>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</si>
  <si>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</si>
  <si>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</si>
  <si>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</si>
  <si>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</si>
  <si>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</si>
  <si>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</si>
  <si>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</si>
  <si>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</si>
  <si>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</si>
  <si>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</si>
  <si>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</si>
  <si>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</si>
  <si>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</si>
  <si>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</si>
  <si>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</si>
  <si>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</si>
  <si>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</si>
  <si>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</si>
  <si>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</si>
  <si>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</si>
  <si>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</si>
  <si>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</si>
  <si>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</si>
  <si>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</si>
  <si>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</si>
  <si>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</si>
  <si>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</si>
  <si>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</si>
  <si>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</si>
  <si>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</si>
  <si>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</si>
  <si>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</si>
  <si>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</si>
  <si>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</si>
  <si>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</si>
  <si>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</si>
  <si>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</si>
  <si>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</si>
  <si>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</si>
  <si>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</si>
  <si>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</si>
  <si>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</si>
  <si>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</si>
  <si>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</si>
  <si>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</si>
  <si>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</si>
  <si>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</si>
  <si>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</si>
  <si>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</si>
  <si>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</si>
  <si>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</si>
  <si>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</si>
  <si>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</si>
  <si>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</si>
  <si>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</si>
  <si>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</si>
  <si>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</si>
  <si>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</si>
  <si>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</si>
  <si>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</si>
  <si>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</si>
  <si>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</si>
  <si>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</si>
  <si>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</si>
  <si>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</si>
  <si>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</si>
  <si>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</si>
  <si>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</si>
  <si>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</si>
  <si>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</si>
  <si>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</si>
  <si>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</si>
  <si>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</si>
  <si>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</si>
  <si>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</si>
  <si>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</si>
  <si>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</si>
  <si>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</si>
  <si>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</si>
  <si>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</si>
  <si>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</si>
  <si>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</si>
  <si>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</si>
  <si>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</si>
  <si>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</si>
  <si>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</si>
  <si>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</si>
  <si>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</si>
  <si>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</si>
  <si>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</si>
  <si>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</si>
  <si>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</si>
  <si>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</si>
  <si>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</si>
  <si>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</si>
  <si>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</si>
  <si>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</si>
  <si>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</si>
  <si>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</si>
  <si>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</si>
  <si>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</si>
  <si>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</si>
  <si>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</si>
  <si>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</si>
  <si>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</si>
  <si>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</si>
  <si>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</si>
  <si>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</si>
  <si>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</si>
  <si>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</si>
  <si>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</si>
  <si>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</si>
  <si>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</si>
  <si>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</si>
  <si>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</si>
  <si>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</si>
  <si>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</si>
  <si>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</si>
  <si>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</si>
  <si>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</si>
  <si>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</si>
  <si>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</si>
  <si>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</si>
  <si>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</si>
  <si>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</si>
  <si>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</si>
  <si>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</si>
  <si>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</si>
  <si>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</si>
  <si>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</si>
  <si>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</si>
  <si>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</si>
  <si>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</si>
  <si>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</si>
  <si>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</si>
  <si>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</si>
  <si>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</si>
  <si>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</si>
  <si>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</si>
  <si>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</si>
  <si>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</si>
  <si>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</si>
  <si>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</si>
  <si>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</si>
  <si>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</si>
  <si>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</si>
  <si>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</si>
  <si>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</si>
  <si>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</si>
  <si>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</si>
  <si>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</si>
  <si>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</si>
  <si>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</si>
  <si>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</si>
  <si>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</si>
  <si>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</si>
  <si>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</si>
  <si>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</si>
  <si>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</si>
  <si>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</si>
  <si>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</si>
  <si>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</si>
  <si>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</si>
  <si>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</si>
  <si>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</si>
  <si>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</si>
  <si>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</si>
  <si>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</si>
  <si>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</si>
  <si>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</si>
  <si>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</si>
  <si>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</si>
  <si>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</si>
  <si>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</si>
  <si>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</si>
  <si>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</si>
  <si>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</si>
  <si>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</si>
  <si>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</si>
  <si>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</si>
  <si>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</si>
  <si>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</si>
  <si>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</si>
  <si>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</si>
  <si>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</si>
  <si>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</si>
  <si>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</si>
  <si>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</si>
  <si>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</si>
  <si>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</si>
  <si>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</si>
  <si>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</si>
  <si>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</si>
  <si>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</si>
  <si>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</si>
  <si>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</si>
  <si>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</si>
  <si>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</si>
  <si>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</si>
  <si>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</si>
  <si>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</si>
  <si>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</si>
  <si>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</si>
  <si>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</si>
  <si>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</si>
  <si>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</si>
  <si>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</si>
  <si>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</si>
  <si>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</si>
  <si>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</si>
  <si>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</si>
  <si>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</si>
  <si>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</si>
  <si>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</si>
  <si>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</si>
  <si>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</si>
  <si>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</si>
  <si>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</si>
  <si>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</si>
  <si>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</si>
  <si>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</si>
  <si>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</si>
  <si>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</si>
  <si>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</si>
  <si>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</si>
  <si>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</si>
  <si>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</si>
  <si>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</si>
  <si>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</si>
  <si>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</si>
  <si>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</si>
  <si>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</si>
  <si>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</si>
  <si>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</si>
  <si>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</si>
  <si>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</si>
  <si>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</si>
  <si>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</si>
  <si>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</si>
  <si>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</si>
  <si>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</si>
  <si>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</si>
  <si>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</si>
  <si>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</si>
  <si>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</si>
  <si>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</si>
  <si>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</si>
  <si>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</si>
  <si>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</si>
  <si>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</si>
  <si>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</si>
  <si>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</si>
  <si>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</si>
  <si>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</si>
  <si>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</si>
  <si>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</si>
  <si>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</si>
  <si>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</si>
  <si>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</si>
  <si>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</si>
  <si>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</si>
  <si>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</si>
  <si>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</si>
  <si>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</si>
  <si>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</si>
  <si>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</si>
  <si>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</si>
  <si>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</si>
  <si>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</si>
  <si>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</si>
  <si>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</si>
  <si>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</si>
  <si>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</si>
  <si>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</si>
  <si>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</si>
  <si>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</si>
  <si>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</si>
  <si>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</si>
  <si>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</si>
  <si>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</si>
  <si>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</si>
  <si>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</si>
  <si>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</si>
  <si>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</si>
  <si>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</si>
  <si>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</si>
  <si>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</si>
  <si>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</si>
  <si>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</si>
  <si>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</si>
  <si>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</si>
  <si>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</si>
  <si>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</si>
  <si>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</si>
  <si>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</si>
  <si>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</si>
  <si>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</si>
  <si>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</si>
  <si>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</si>
  <si>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</si>
  <si>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</si>
  <si>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</si>
  <si>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</si>
  <si>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</si>
  <si>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</si>
  <si>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</si>
  <si>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</si>
  <si>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</si>
  <si>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</si>
  <si>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</si>
  <si>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</si>
  <si>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</si>
  <si>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</si>
  <si>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</si>
  <si>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</si>
  <si>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</si>
  <si>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</si>
  <si>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</si>
  <si>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</si>
  <si>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</si>
  <si>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</si>
  <si>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</si>
  <si>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</si>
  <si>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</si>
  <si>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</si>
  <si>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</si>
  <si>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</si>
  <si>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</si>
  <si>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</si>
  <si>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</si>
  <si>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</si>
  <si>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</si>
  <si>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</si>
  <si>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</si>
  <si>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</si>
  <si>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</si>
  <si>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</si>
  <si>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</si>
  <si>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</si>
  <si>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</si>
  <si>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</si>
  <si>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</si>
  <si>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</si>
  <si>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</si>
  <si>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</si>
  <si>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</si>
  <si>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</si>
  <si>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</si>
  <si>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</si>
  <si>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</si>
  <si>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</si>
  <si>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</si>
  <si>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</si>
  <si>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</si>
  <si>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</si>
  <si>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</si>
  <si>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</si>
  <si>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</si>
  <si>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</si>
  <si>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</si>
  <si>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</si>
  <si>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</si>
  <si>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</si>
  <si>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</si>
  <si>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</si>
  <si>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</si>
  <si>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</si>
  <si>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</si>
  <si>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</si>
  <si>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</si>
  <si>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</si>
  <si>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</si>
  <si>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</si>
  <si>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</si>
  <si>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</si>
  <si>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</si>
  <si>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</si>
  <si>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</si>
  <si>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</si>
  <si>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</si>
  <si>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</si>
  <si>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</si>
  <si>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</si>
  <si>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</si>
  <si>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</si>
  <si>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</si>
  <si>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</si>
  <si>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</si>
  <si>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</si>
  <si>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</si>
  <si>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</si>
  <si>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</si>
  <si>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</si>
  <si>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</si>
  <si>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</si>
  <si>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</si>
  <si>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</si>
  <si>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</si>
  <si>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</si>
  <si>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</si>
  <si>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</si>
  <si>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</si>
  <si>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</si>
  <si>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</si>
  <si>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</si>
  <si>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</si>
  <si>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</si>
  <si>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</si>
  <si>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</si>
  <si>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</si>
  <si>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</si>
  <si>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</si>
  <si>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</si>
  <si>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</si>
  <si>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</si>
  <si>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</si>
  <si>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</si>
  <si>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</si>
  <si>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</si>
  <si>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</si>
  <si>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</si>
  <si>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</si>
  <si>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</si>
  <si>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</si>
  <si>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</si>
  <si>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</si>
  <si>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</si>
  <si>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</si>
  <si>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</si>
  <si>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</si>
  <si>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</si>
  <si>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</si>
  <si>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</si>
  <si>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</si>
  <si>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</si>
  <si>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</si>
  <si>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</si>
  <si>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</si>
  <si>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</si>
  <si>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</si>
  <si>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</si>
  <si>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</si>
  <si>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</si>
  <si>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</si>
  <si>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</si>
  <si>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</si>
  <si>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</si>
  <si>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</si>
  <si>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</si>
  <si>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</si>
  <si>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</si>
  <si>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</si>
  <si>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</si>
  <si>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</si>
  <si>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</si>
  <si>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</si>
  <si>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</si>
  <si>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</si>
  <si>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</si>
  <si>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</si>
  <si>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</si>
  <si>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</si>
  <si>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</si>
  <si>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</si>
  <si>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</si>
  <si>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</si>
  <si>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</si>
  <si>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</si>
  <si>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</si>
  <si>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</si>
  <si>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</si>
  <si>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</si>
  <si>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</si>
  <si>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</si>
  <si>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</si>
  <si>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</si>
  <si>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</si>
  <si>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</si>
  <si>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</si>
  <si>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</si>
  <si>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</si>
  <si>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</si>
  <si>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</si>
  <si>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</si>
  <si>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</si>
  <si>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</si>
  <si>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</si>
  <si>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</si>
  <si>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</si>
  <si>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</si>
  <si>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</si>
  <si>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</si>
  <si>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</si>
  <si>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</si>
  <si>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</si>
  <si>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</si>
  <si>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</si>
  <si>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</si>
  <si>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</si>
  <si>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</si>
  <si>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</si>
  <si>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</si>
  <si>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</si>
  <si>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</si>
  <si>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</si>
  <si>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</si>
  <si>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</si>
  <si>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</si>
  <si>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</si>
  <si>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</si>
  <si>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</si>
  <si>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</si>
  <si>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</si>
  <si>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</si>
  <si>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</si>
  <si>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</si>
  <si>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</si>
  <si>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</si>
  <si>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</si>
  <si>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</si>
  <si>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</si>
  <si>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</si>
  <si>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</si>
  <si>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</si>
  <si>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</si>
  <si>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</si>
  <si>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</si>
  <si>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</si>
  <si>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</si>
  <si>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</si>
  <si>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</si>
  <si>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</si>
  <si>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</si>
  <si>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</si>
  <si>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</si>
  <si>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</si>
  <si>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</si>
  <si>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</si>
  <si>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</si>
  <si>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</si>
  <si>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</si>
  <si>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</si>
  <si>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</si>
  <si>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</si>
  <si>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</si>
  <si>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</si>
  <si>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</si>
  <si>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</si>
  <si>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</si>
  <si>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</si>
  <si>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</si>
  <si>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</si>
  <si>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</si>
  <si>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</si>
  <si>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</si>
  <si>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</si>
  <si>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</si>
  <si>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</si>
  <si>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</si>
  <si>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</si>
  <si>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</si>
  <si>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</si>
  <si>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</si>
  <si>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</si>
  <si>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</si>
  <si>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</si>
  <si>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</si>
  <si>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</si>
  <si>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</si>
  <si>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</si>
  <si>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</si>
  <si>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</si>
  <si>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</si>
  <si>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</si>
  <si>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</si>
  <si>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</si>
  <si>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</si>
  <si>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</si>
  <si>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</si>
  <si>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</si>
  <si>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</si>
  <si>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</si>
  <si>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</si>
  <si>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</si>
  <si>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</si>
  <si>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</si>
  <si>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</si>
  <si>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</si>
  <si>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</si>
  <si>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</si>
  <si>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</si>
  <si>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</si>
  <si>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</si>
  <si>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</si>
  <si>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</si>
  <si>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</si>
  <si>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</si>
  <si>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</si>
  <si>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</si>
  <si>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</si>
  <si>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</si>
  <si>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</si>
  <si>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</si>
  <si>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</si>
  <si>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</si>
  <si>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</si>
  <si>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</si>
  <si>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</si>
  <si>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</si>
  <si>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</si>
  <si>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</si>
  <si>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</si>
  <si>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</si>
  <si>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</si>
  <si>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</si>
  <si>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</si>
  <si>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</si>
  <si>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</si>
  <si>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</si>
  <si>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</si>
  <si>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</si>
  <si>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</si>
  <si>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</si>
  <si>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</si>
  <si>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</si>
  <si>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</si>
  <si>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</si>
  <si>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</si>
  <si>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</si>
  <si>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</si>
  <si>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</si>
  <si>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</si>
  <si>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</si>
  <si>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</si>
  <si>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</si>
  <si>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</si>
  <si>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</si>
  <si>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</si>
  <si>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</si>
  <si>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</si>
  <si>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</si>
  <si>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</si>
  <si>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</si>
  <si>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</si>
  <si>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</si>
  <si>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</si>
  <si>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</si>
  <si>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</si>
  <si>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</si>
  <si>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</si>
  <si>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</si>
  <si>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</si>
  <si>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</si>
  <si>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</si>
  <si>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</si>
  <si>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</si>
  <si>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</si>
  <si>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</si>
  <si>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</si>
  <si>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</si>
  <si>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</si>
  <si>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</si>
  <si>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</si>
  <si>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</si>
  <si>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</si>
  <si>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</si>
  <si>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</si>
  <si>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</si>
  <si>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</si>
  <si>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</si>
  <si>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</si>
  <si>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</si>
  <si>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</si>
  <si>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</si>
  <si>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</si>
  <si>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</si>
  <si>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</si>
  <si>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</si>
  <si>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</si>
  <si>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</si>
  <si>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</si>
  <si>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</si>
  <si>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</si>
  <si>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</si>
  <si>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</si>
  <si>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</si>
  <si>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</si>
  <si>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</si>
  <si>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</si>
  <si>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</si>
  <si>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</si>
  <si>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</si>
  <si>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</si>
  <si>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</si>
  <si>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</si>
  <si>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</si>
  <si>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</si>
  <si>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</si>
  <si>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</si>
  <si>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</si>
  <si>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</si>
  <si>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</si>
  <si>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</si>
  <si>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</si>
  <si>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</si>
  <si>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</si>
  <si>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</si>
  <si>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</si>
  <si>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</si>
  <si>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</si>
  <si>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</si>
  <si>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</si>
  <si>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</si>
  <si>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</si>
  <si>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</si>
  <si>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</si>
  <si>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</si>
  <si>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</si>
  <si>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</si>
  <si>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</si>
  <si>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</si>
  <si>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</si>
  <si>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</si>
  <si>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</si>
  <si>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</si>
  <si>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</si>
  <si>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</si>
  <si>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</si>
  <si>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</si>
  <si>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</si>
  <si>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</si>
  <si>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</si>
  <si>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</si>
  <si>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</si>
  <si>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</si>
  <si>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</si>
  <si>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</si>
  <si>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</si>
  <si>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</si>
  <si>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</si>
  <si>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</si>
  <si>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</si>
  <si>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</si>
  <si>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</si>
  <si>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</si>
  <si>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</si>
  <si>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</si>
  <si>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</si>
  <si>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</si>
  <si>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</si>
  <si>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</si>
  <si>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</si>
  <si>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</si>
  <si>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</si>
  <si>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</si>
  <si>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</si>
  <si>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</si>
  <si>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</si>
  <si>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</si>
  <si>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</si>
  <si>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</si>
  <si>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</si>
  <si>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</si>
  <si>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</si>
  <si>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</si>
  <si>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</si>
  <si>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</si>
  <si>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</si>
  <si>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</si>
  <si>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</si>
  <si>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</si>
  <si>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</si>
  <si>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</si>
  <si>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</si>
  <si>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</si>
  <si>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</si>
  <si>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</si>
  <si>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</si>
  <si>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</si>
  <si>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</si>
  <si>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</si>
  <si>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</si>
  <si>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</si>
  <si>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</si>
  <si>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</si>
  <si>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</si>
  <si>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</si>
  <si>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</si>
  <si>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</si>
  <si>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</si>
  <si>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</si>
  <si>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</si>
  <si>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</si>
  <si>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</si>
  <si>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</si>
  <si>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</si>
  <si>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</si>
  <si>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</si>
  <si>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</si>
  <si>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</si>
  <si>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</si>
  <si>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</si>
  <si>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</si>
  <si>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</si>
  <si>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</si>
  <si>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</si>
  <si>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</si>
  <si>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</si>
  <si>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</si>
  <si>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</si>
  <si>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</si>
  <si>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</si>
  <si>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</si>
  <si>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</si>
  <si>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</si>
  <si>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</si>
  <si>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</si>
  <si>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</si>
  <si>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</si>
  <si>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</si>
  <si>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</si>
  <si>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</si>
  <si>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</si>
  <si>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</si>
  <si>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</si>
  <si>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</si>
  <si>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</si>
  <si>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</si>
  <si>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</si>
  <si>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</si>
  <si>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</si>
  <si>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</si>
  <si>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</si>
  <si>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</si>
  <si>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</si>
  <si>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</si>
  <si>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</si>
  <si>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</si>
  <si>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</si>
  <si>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</si>
  <si>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</si>
  <si>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</si>
  <si>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</si>
  <si>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</si>
  <si>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</si>
  <si>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</si>
  <si>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</si>
  <si>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</si>
  <si>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</si>
  <si>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</si>
  <si>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</si>
  <si>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</si>
  <si>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</si>
  <si>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</si>
  <si>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</si>
  <si>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</si>
  <si>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</si>
  <si>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</si>
  <si>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</si>
  <si>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</si>
  <si>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</si>
  <si>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</si>
  <si>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</si>
  <si>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</si>
  <si>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</si>
  <si>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</si>
  <si>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</si>
  <si>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</si>
  <si>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</si>
  <si>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</si>
  <si>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</si>
  <si>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</si>
  <si>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</si>
  <si>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</si>
  <si>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</si>
  <si>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</si>
  <si>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</si>
  <si>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</si>
  <si>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</si>
  <si>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</si>
  <si>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</si>
  <si>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</si>
  <si>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</si>
  <si>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</si>
  <si>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</si>
  <si>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</si>
  <si>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</si>
  <si>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</si>
  <si>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</si>
  <si>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</si>
  <si>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</si>
  <si>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</si>
  <si>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</si>
  <si>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</si>
  <si>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</si>
  <si>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</si>
  <si>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</si>
  <si>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</si>
  <si>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</si>
  <si>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</si>
  <si>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</si>
  <si>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</si>
  <si>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</si>
  <si>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</si>
  <si>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</si>
  <si>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</si>
  <si>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</si>
  <si>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</si>
  <si>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</si>
  <si>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</si>
  <si>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</si>
  <si>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</si>
  <si>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</si>
  <si>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</si>
  <si>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</si>
  <si>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</si>
  <si>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</si>
  <si>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</si>
  <si>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</si>
  <si>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</si>
  <si>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</si>
  <si>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</si>
  <si>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</si>
  <si>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</si>
  <si>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</si>
  <si>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</si>
  <si>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</si>
  <si>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</si>
  <si>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</si>
  <si>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</si>
  <si>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</si>
  <si>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</si>
  <si>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</si>
  <si>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</si>
  <si>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</si>
  <si>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</si>
  <si>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</si>
  <si>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</si>
  <si>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</si>
  <si>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</si>
  <si>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</si>
  <si>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</si>
  <si>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</si>
  <si>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</si>
  <si>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</si>
  <si>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</si>
  <si>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</si>
  <si>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</si>
  <si>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</si>
  <si>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</si>
  <si>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</si>
  <si>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</si>
  <si>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</si>
  <si>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</si>
  <si>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</si>
  <si>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</si>
  <si>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</si>
  <si>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</si>
  <si>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</si>
  <si>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</si>
  <si>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</si>
  <si>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</si>
  <si>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</si>
  <si>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</si>
  <si>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</si>
  <si>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</si>
  <si>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</si>
  <si>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</si>
  <si>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</si>
  <si>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</si>
  <si>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</si>
  <si>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</si>
  <si>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</si>
  <si>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</si>
  <si>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</si>
  <si>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</si>
  <si>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</si>
  <si>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</si>
  <si>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</si>
  <si>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</si>
  <si>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</si>
  <si>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</si>
  <si>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</si>
  <si>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</si>
  <si>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</si>
  <si>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</si>
  <si>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</si>
  <si>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</si>
  <si>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</si>
  <si>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</si>
  <si>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</si>
  <si>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</si>
  <si>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</si>
  <si>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</si>
  <si>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</si>
  <si>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</si>
  <si>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</si>
  <si>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</si>
  <si>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</si>
  <si>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</si>
  <si>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</si>
  <si>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</si>
  <si>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</si>
  <si>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</si>
  <si>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</si>
  <si>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</si>
  <si>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</si>
  <si>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</si>
  <si>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</si>
  <si>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</si>
  <si>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</si>
  <si>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</si>
  <si>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</si>
  <si>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</si>
  <si>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</si>
  <si>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</si>
  <si>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</si>
  <si>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</si>
  <si>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</si>
  <si>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</si>
  <si>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</si>
  <si>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</si>
  <si>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</si>
  <si>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</si>
  <si>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</si>
  <si>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</si>
  <si>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</si>
  <si>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</si>
  <si>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</si>
  <si>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</si>
  <si>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</si>
  <si>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</si>
  <si>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</si>
  <si>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</si>
  <si>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</si>
  <si>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</si>
  <si>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</si>
  <si>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</si>
  <si>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</si>
  <si>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</si>
  <si>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</si>
  <si>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</si>
  <si>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</si>
  <si>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</si>
  <si>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</si>
  <si>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</si>
  <si>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</si>
  <si>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</si>
  <si>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</si>
  <si>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</si>
  <si>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</si>
  <si>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</si>
  <si>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</si>
  <si>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</si>
  <si>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</si>
  <si>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</si>
  <si>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</si>
  <si>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</si>
  <si>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</si>
  <si>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</si>
  <si>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</si>
  <si>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</si>
  <si>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</si>
  <si>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</si>
  <si>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</si>
  <si>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</si>
  <si>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</si>
  <si>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</si>
  <si>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</si>
  <si>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</si>
  <si>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</si>
  <si>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</si>
  <si>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</si>
  <si>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</si>
  <si>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</si>
  <si>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</si>
  <si>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</si>
  <si>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</si>
  <si>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</si>
  <si>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</si>
  <si>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</si>
  <si>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</si>
  <si>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</si>
  <si>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</si>
  <si>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</si>
  <si>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</si>
  <si>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</si>
  <si>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</si>
  <si>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</si>
  <si>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</si>
  <si>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</si>
  <si>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</si>
  <si>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</si>
  <si>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</si>
  <si>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</si>
  <si>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</si>
  <si>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</si>
  <si>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</si>
  <si>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</si>
  <si>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</si>
  <si>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</si>
  <si>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</si>
  <si>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</si>
  <si>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</si>
  <si>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</si>
  <si>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</si>
  <si>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</si>
  <si>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</si>
  <si>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</si>
  <si>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</si>
  <si>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</si>
  <si>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</si>
  <si>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</si>
  <si>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</si>
  <si>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</si>
  <si>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</si>
  <si>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</si>
  <si>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</si>
  <si>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</si>
  <si>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</si>
  <si>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</si>
  <si>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</si>
  <si>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</si>
  <si>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</si>
  <si>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</si>
  <si>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</si>
  <si>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</si>
  <si>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</si>
  <si>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</si>
  <si>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</si>
  <si>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</si>
  <si>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</si>
  <si>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</si>
  <si>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</si>
  <si>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</si>
  <si>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</si>
  <si>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</si>
  <si>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</si>
  <si>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</si>
  <si>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</si>
  <si>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</si>
  <si>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</si>
  <si>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</si>
  <si>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</si>
  <si>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</si>
  <si>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</si>
  <si>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</si>
  <si>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</si>
  <si>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</si>
  <si>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</si>
  <si>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</si>
  <si>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</si>
  <si>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</si>
  <si>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</si>
  <si>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</si>
  <si>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</si>
  <si>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</si>
  <si>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</si>
  <si>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</si>
  <si>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</si>
  <si>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</si>
  <si>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</si>
  <si>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</si>
  <si>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</si>
  <si>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</si>
  <si>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</si>
  <si>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</si>
  <si>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</si>
  <si>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</si>
  <si>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</si>
  <si>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</si>
  <si>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</si>
  <si>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</si>
  <si>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</si>
  <si>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</si>
  <si>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</si>
  <si>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</si>
  <si>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</si>
  <si>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</si>
  <si>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</si>
  <si>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</si>
  <si>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</si>
  <si>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</si>
  <si>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</si>
  <si>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</si>
  <si>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</si>
  <si>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</si>
  <si>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</si>
  <si>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</si>
  <si>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</si>
  <si>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</si>
  <si>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</si>
  <si>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</si>
  <si>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</si>
  <si>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</si>
  <si>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</si>
  <si>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</si>
  <si>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</si>
  <si>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</si>
  <si>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</si>
  <si>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</si>
  <si>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</si>
  <si>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</si>
  <si>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</si>
  <si>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</si>
  <si>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</si>
  <si>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</si>
  <si>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</si>
  <si>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</si>
  <si>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</si>
  <si>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</si>
  <si>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</si>
  <si>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</si>
  <si>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</si>
  <si>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</si>
  <si>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</si>
  <si>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</si>
  <si>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</si>
  <si>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</si>
  <si>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</si>
  <si>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</si>
  <si>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</si>
  <si>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</si>
  <si>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</si>
  <si>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</si>
  <si>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</si>
  <si>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</si>
  <si>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</si>
  <si>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</si>
  <si>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</si>
  <si>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</si>
  <si>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</si>
  <si>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</si>
  <si>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</si>
  <si>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</si>
  <si>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</si>
  <si>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</si>
  <si>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</si>
  <si>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</si>
  <si>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</si>
  <si>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</si>
  <si>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</si>
  <si>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</si>
  <si>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</si>
  <si>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</si>
  <si>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</si>
  <si>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</si>
  <si>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</si>
  <si>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</si>
  <si>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</si>
  <si>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</si>
  <si>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</si>
  <si>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</si>
  <si>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</si>
  <si>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</si>
  <si>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</si>
  <si>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</si>
  <si>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</si>
  <si>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</si>
  <si>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</si>
  <si>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</si>
  <si>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</si>
  <si>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</si>
  <si>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</si>
  <si>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</si>
  <si>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</si>
  <si>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</si>
  <si>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</si>
  <si>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</si>
  <si>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</si>
  <si>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</si>
  <si>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</si>
  <si>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</si>
  <si>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</si>
  <si>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</si>
  <si>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</si>
  <si>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</si>
  <si>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</si>
  <si>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</si>
  <si>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</si>
  <si>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</si>
  <si>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</si>
  <si>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</si>
  <si>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</si>
  <si>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</si>
  <si>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</si>
  <si>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</si>
  <si>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</si>
  <si>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</si>
  <si>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</si>
  <si>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</si>
  <si>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</si>
  <si>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</si>
  <si>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</si>
  <si>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</si>
  <si>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</si>
  <si>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</si>
  <si>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</si>
  <si>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</si>
  <si>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</si>
  <si>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</si>
  <si>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</si>
  <si>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</si>
  <si>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</si>
  <si>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</si>
  <si>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</si>
  <si>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</si>
  <si>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</si>
  <si>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</si>
  <si>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</si>
  <si>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</si>
  <si>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</si>
  <si>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</si>
  <si>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</si>
  <si>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</si>
  <si>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</si>
  <si>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</si>
  <si>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</si>
  <si>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</si>
  <si>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</si>
  <si>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</si>
  <si>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</si>
  <si>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</si>
  <si>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</si>
  <si>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</si>
  <si>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</si>
  <si>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</si>
  <si>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</si>
  <si>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</si>
  <si>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</si>
  <si>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</si>
  <si>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</si>
  <si>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</si>
  <si>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</si>
  <si>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</si>
  <si>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</si>
  <si>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</si>
  <si>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</si>
  <si>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</si>
  <si>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</si>
  <si>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</si>
  <si>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</si>
  <si>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</si>
  <si>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</si>
  <si>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</si>
  <si>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</si>
  <si>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</si>
  <si>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</si>
  <si>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</si>
  <si>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</si>
  <si>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</si>
  <si>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</si>
  <si>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</si>
  <si>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</si>
  <si>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</si>
  <si>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</si>
  <si>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</si>
  <si>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</si>
  <si>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</si>
  <si>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</si>
  <si>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</si>
  <si>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</si>
  <si>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</si>
  <si>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</si>
  <si>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</si>
  <si>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</si>
  <si>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</si>
  <si>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</si>
  <si>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</si>
  <si>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</si>
  <si>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</si>
  <si>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</si>
  <si>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</si>
  <si>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</si>
  <si>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</si>
  <si>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</si>
  <si>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</si>
  <si>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</si>
  <si>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</si>
  <si>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</si>
  <si>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</si>
  <si>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</si>
  <si>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</si>
  <si>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</si>
  <si>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</si>
  <si>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</si>
  <si>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</si>
  <si>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</si>
  <si>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</si>
  <si>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</si>
  <si>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</si>
  <si>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</si>
  <si>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</si>
  <si>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</si>
  <si>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</si>
  <si>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</si>
  <si>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</si>
  <si>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</si>
  <si>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</si>
  <si>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</si>
  <si>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</si>
  <si>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</si>
  <si>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</si>
  <si>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</si>
  <si>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</si>
  <si>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</si>
  <si>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</si>
  <si>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</si>
  <si>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</si>
  <si>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</si>
  <si>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</si>
  <si>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</si>
  <si>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</si>
  <si>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</si>
  <si>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</si>
  <si>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</si>
  <si>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</si>
  <si>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</si>
  <si>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</si>
  <si>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</si>
  <si>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</si>
  <si>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</si>
  <si>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</si>
  <si>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</si>
  <si>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</si>
  <si>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</si>
  <si>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</si>
  <si>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</si>
  <si>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</si>
  <si>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</si>
  <si>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</si>
  <si>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</si>
  <si>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</si>
  <si>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</si>
  <si>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</si>
  <si>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</si>
  <si>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</si>
  <si>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</si>
  <si>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</si>
  <si>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</si>
  <si>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</si>
  <si>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</si>
  <si>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</si>
  <si>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</si>
  <si>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</si>
  <si>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</si>
  <si>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</si>
  <si>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</si>
  <si>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</si>
  <si>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</si>
  <si>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</si>
  <si>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</si>
  <si>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</si>
  <si>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</si>
  <si>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</si>
  <si>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</si>
  <si>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</si>
  <si>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</si>
  <si>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</si>
  <si>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</si>
  <si>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</si>
  <si>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</si>
  <si>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</si>
  <si>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</si>
  <si>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</si>
  <si>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</si>
  <si>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</si>
  <si>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</si>
  <si>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</si>
  <si>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</si>
  <si>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</si>
  <si>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</si>
  <si>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</si>
  <si>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</si>
  <si>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</si>
  <si>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</si>
  <si>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</si>
  <si>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</si>
  <si>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</si>
  <si>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</si>
  <si>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</si>
  <si>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</si>
  <si>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</si>
  <si>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</si>
  <si>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</si>
  <si>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</si>
  <si>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</si>
  <si>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</si>
  <si>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</si>
  <si>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</si>
  <si>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</si>
  <si>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</si>
  <si>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</si>
  <si>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</si>
  <si>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</si>
  <si>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</si>
  <si>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</si>
  <si>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</si>
  <si>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</si>
  <si>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</si>
  <si>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</si>
  <si>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</si>
  <si>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</si>
  <si>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</si>
  <si>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</si>
  <si>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</si>
  <si>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</si>
  <si>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</si>
  <si>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</si>
  <si>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</si>
  <si>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</si>
  <si>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</si>
  <si>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</si>
  <si>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</si>
  <si>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</si>
  <si>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</si>
  <si>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</si>
  <si>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</si>
  <si>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</si>
  <si>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</si>
  <si>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</si>
  <si>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</si>
  <si>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</si>
  <si>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</si>
  <si>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</si>
  <si>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</si>
  <si>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</si>
  <si>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</si>
  <si>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</si>
  <si>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</si>
  <si>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</si>
  <si>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</si>
  <si>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</si>
  <si>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</si>
  <si>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</si>
  <si>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</si>
  <si>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</si>
  <si>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</si>
  <si>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</si>
  <si>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</si>
  <si>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</si>
  <si>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</si>
  <si>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</si>
  <si>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</si>
  <si>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</si>
  <si>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</si>
  <si>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</si>
  <si>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</si>
  <si>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</si>
  <si>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</si>
  <si>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</si>
  <si>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</si>
  <si>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</si>
  <si>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</si>
  <si>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</si>
  <si>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</si>
  <si>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</si>
  <si>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</si>
  <si>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</si>
  <si>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</si>
  <si>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</si>
  <si>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</si>
  <si>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</si>
  <si>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</si>
  <si>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</si>
  <si>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</si>
  <si>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</si>
  <si>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</si>
  <si>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</si>
  <si>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</si>
  <si>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</si>
  <si>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</si>
  <si>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</si>
  <si>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</si>
  <si>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</si>
  <si>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</si>
  <si>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</si>
  <si>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</si>
  <si>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</si>
  <si>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</si>
  <si>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</si>
  <si>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</si>
  <si>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</si>
  <si>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</si>
  <si>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</si>
  <si>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</si>
  <si>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</si>
  <si>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</si>
  <si>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</si>
  <si>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</si>
  <si>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</si>
  <si>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</si>
  <si>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</si>
  <si>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</si>
  <si>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</si>
  <si>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</si>
  <si>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</si>
  <si>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</si>
  <si>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</si>
  <si>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</si>
  <si>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</si>
  <si>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</si>
  <si>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</si>
  <si>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</si>
  <si>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</si>
  <si>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</si>
  <si>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</si>
  <si>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</si>
  <si>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</si>
  <si>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</si>
  <si>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</si>
  <si>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</si>
  <si>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</si>
  <si>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</si>
  <si>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</si>
  <si>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</si>
  <si>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</si>
  <si>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</si>
  <si>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</si>
  <si>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</si>
  <si>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</si>
  <si>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</si>
  <si>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</si>
  <si>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</si>
  <si>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</si>
  <si>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</si>
  <si>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</si>
  <si>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</si>
  <si>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</si>
  <si>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</si>
  <si>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</si>
  <si>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</si>
  <si>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</si>
  <si>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</si>
  <si>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</si>
  <si>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</si>
  <si>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</si>
  <si>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</si>
  <si>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</si>
  <si>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</si>
  <si>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</si>
  <si>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</si>
  <si>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</si>
  <si>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</si>
  <si>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</si>
  <si>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</si>
  <si>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</si>
  <si>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</si>
  <si>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</si>
  <si>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</si>
  <si>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</si>
  <si>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</si>
  <si>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</si>
  <si>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</si>
  <si>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</si>
  <si>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</si>
  <si>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</si>
  <si>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</si>
  <si>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</si>
  <si>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</si>
  <si>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</si>
  <si>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</si>
  <si>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</si>
  <si>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</si>
  <si>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</si>
  <si>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</si>
  <si>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</si>
  <si>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</si>
  <si>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</si>
  <si>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</si>
  <si>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</si>
  <si>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</si>
  <si>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</si>
  <si>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</si>
  <si>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</si>
  <si>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</si>
  <si>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</si>
  <si>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</si>
  <si>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</si>
  <si>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</si>
  <si>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</si>
  <si>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</si>
  <si>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</si>
  <si>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</si>
  <si>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</si>
  <si>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</si>
  <si>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</si>
  <si>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</si>
  <si>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</si>
  <si>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</si>
  <si>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</si>
  <si>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</si>
  <si>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</si>
  <si>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</si>
  <si>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</si>
  <si>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</si>
  <si>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</si>
  <si>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</si>
  <si>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</si>
  <si>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</si>
  <si>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</si>
  <si>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</si>
  <si>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</si>
  <si>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</si>
  <si>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</si>
  <si>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</si>
  <si>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</si>
  <si>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</si>
  <si>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</si>
  <si>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</si>
  <si>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</si>
  <si>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</si>
  <si>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</si>
  <si>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</si>
  <si>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</si>
  <si>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</si>
  <si>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</si>
  <si>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</si>
  <si>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</si>
  <si>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</si>
  <si>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</si>
  <si>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</si>
  <si>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</si>
  <si>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</si>
  <si>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</si>
  <si>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</si>
  <si>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</si>
  <si>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</si>
  <si>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</si>
  <si>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</si>
  <si>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</si>
  <si>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</si>
  <si>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</si>
  <si>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</si>
  <si>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</si>
  <si>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</si>
  <si>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</si>
  <si>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</si>
  <si>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</si>
  <si>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</si>
  <si>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</si>
  <si>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</si>
  <si>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</si>
  <si>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</si>
  <si>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</si>
  <si>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</si>
  <si>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</si>
  <si>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</si>
  <si>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</si>
  <si>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</si>
  <si>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</si>
  <si>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</si>
  <si>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</si>
  <si>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</si>
  <si>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</si>
  <si>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</si>
  <si>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</si>
  <si>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</si>
  <si>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</si>
  <si>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</si>
  <si>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</si>
  <si>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</si>
  <si>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</si>
  <si>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</si>
  <si>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</si>
  <si>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</si>
  <si>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</si>
  <si>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</si>
  <si>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</si>
  <si>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</si>
  <si>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</si>
  <si>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</si>
  <si>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</si>
  <si>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</si>
  <si>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</si>
  <si>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</si>
  <si>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</si>
  <si>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</si>
  <si>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</si>
  <si>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</si>
  <si>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</si>
  <si>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</si>
  <si>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</si>
  <si>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</si>
  <si>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</si>
  <si>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</si>
  <si>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</si>
  <si>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</si>
  <si>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</si>
  <si>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</si>
  <si>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</si>
  <si>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</si>
  <si>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</si>
  <si>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</si>
  <si>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</si>
  <si>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</si>
  <si>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</si>
  <si>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</si>
  <si>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</si>
  <si>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</si>
  <si>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</si>
  <si>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</si>
  <si>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</si>
  <si>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</si>
  <si>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</si>
  <si>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</si>
  <si>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</si>
  <si>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</si>
  <si>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</si>
  <si>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</si>
  <si>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</si>
  <si>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</si>
  <si>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</si>
  <si>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</si>
  <si>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</si>
  <si>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</si>
  <si>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</si>
  <si>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</si>
  <si>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</si>
  <si>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</si>
  <si>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</si>
  <si>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</si>
  <si>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</si>
  <si>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</si>
  <si>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</si>
  <si>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</si>
  <si>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</si>
  <si>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</si>
  <si>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</si>
  <si>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</si>
  <si>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</si>
  <si>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</si>
  <si>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</si>
  <si>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</si>
  <si>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</si>
  <si>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</si>
  <si>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</si>
  <si>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</si>
  <si>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</si>
  <si>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</si>
  <si>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</si>
  <si>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</si>
  <si>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</si>
  <si>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</si>
  <si>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</si>
  <si>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</si>
  <si>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</si>
  <si>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</si>
  <si>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</si>
  <si>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</si>
  <si>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</si>
  <si>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</si>
  <si>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</si>
  <si>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</si>
  <si>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</si>
  <si>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</si>
  <si>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</si>
  <si>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</si>
  <si>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</si>
  <si>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</si>
  <si>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</si>
  <si>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</si>
  <si>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</si>
  <si>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</si>
  <si>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</si>
  <si>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</si>
  <si>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</si>
  <si>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</si>
  <si>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</si>
  <si>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</si>
  <si>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</si>
  <si>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</si>
  <si>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</si>
  <si>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</si>
  <si>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</si>
  <si>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</si>
  <si>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</si>
  <si>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</si>
  <si>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</si>
  <si>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</si>
  <si>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</si>
  <si>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</si>
  <si>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</si>
  <si>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</si>
  <si>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</si>
  <si>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</si>
  <si>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</si>
  <si>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</si>
  <si>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</si>
  <si>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</si>
  <si>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</si>
  <si>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</si>
  <si>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</si>
  <si>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</si>
  <si>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</si>
  <si>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</si>
  <si>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</si>
  <si>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</si>
  <si>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</si>
  <si>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</si>
  <si>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</si>
  <si>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</si>
  <si>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</si>
  <si>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</si>
  <si>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</si>
  <si>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</si>
  <si>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</si>
  <si>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</si>
  <si>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</si>
  <si>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</si>
  <si>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</si>
  <si>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</si>
  <si>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</si>
  <si>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</si>
  <si>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</si>
  <si>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</si>
  <si>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</si>
  <si>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</si>
  <si>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</si>
  <si>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</si>
  <si>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</si>
  <si>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</si>
  <si>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</si>
  <si>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</si>
  <si>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</si>
  <si>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</si>
  <si>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</si>
  <si>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</si>
  <si>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</si>
  <si>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</si>
  <si>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</si>
  <si>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</si>
  <si>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</si>
  <si>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</si>
  <si>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</si>
  <si>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</si>
  <si>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</si>
  <si>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</si>
  <si>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</si>
  <si>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</si>
  <si>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</si>
  <si>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</si>
  <si>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</si>
  <si>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</si>
  <si>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</si>
  <si>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</si>
  <si>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</si>
  <si>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</si>
  <si>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</si>
  <si>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</si>
  <si>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</si>
  <si>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</si>
  <si>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</si>
  <si>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</si>
  <si>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</si>
  <si>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</si>
  <si>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</si>
  <si>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</si>
  <si>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</si>
  <si>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</si>
  <si>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</si>
  <si>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</si>
  <si>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</si>
  <si>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</si>
  <si>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</si>
  <si>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</si>
  <si>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</si>
  <si>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</si>
  <si>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</si>
  <si>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</si>
  <si>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</si>
  <si>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</si>
  <si>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</si>
  <si>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</si>
  <si>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</si>
  <si>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</si>
  <si>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</si>
  <si>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</si>
  <si>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</si>
  <si>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</si>
  <si>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</si>
  <si>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</si>
  <si>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</si>
  <si>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</si>
  <si>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</si>
  <si>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</si>
  <si>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</si>
  <si>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</si>
  <si>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</si>
  <si>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</si>
  <si>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</si>
  <si>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</si>
  <si>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</si>
  <si>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</si>
  <si>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</si>
  <si>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</si>
  <si>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</si>
  <si>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</si>
  <si>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</si>
  <si>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</si>
  <si>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</si>
  <si>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</si>
  <si>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</si>
  <si>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</si>
  <si>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</si>
  <si>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</si>
  <si>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</si>
  <si>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</si>
  <si>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</si>
  <si>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</si>
  <si>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</si>
  <si>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</si>
  <si>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</si>
  <si>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</si>
  <si>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</si>
  <si>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</si>
  <si>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</si>
  <si>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</si>
  <si>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</si>
  <si>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</si>
  <si>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</si>
  <si>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</si>
  <si>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</si>
  <si>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</si>
  <si>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</si>
  <si>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</si>
  <si>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</si>
  <si>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</si>
  <si>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</si>
  <si>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</si>
  <si>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</si>
  <si>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</si>
  <si>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</si>
  <si>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</si>
  <si>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</si>
  <si>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</si>
  <si>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</si>
  <si>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</si>
  <si>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</si>
  <si>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</si>
  <si>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</si>
  <si>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</si>
  <si>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</si>
  <si>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</si>
  <si>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</si>
  <si>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</si>
  <si>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</si>
  <si>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</si>
  <si>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</si>
  <si>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</si>
  <si>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</si>
  <si>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</si>
  <si>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</si>
  <si>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</si>
  <si>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</si>
  <si>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</si>
  <si>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</si>
  <si>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</si>
  <si>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</si>
  <si>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</si>
  <si>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</si>
  <si>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</si>
  <si>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</si>
  <si>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</si>
  <si>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</si>
  <si>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</si>
  <si>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</si>
  <si>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</si>
  <si>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</si>
  <si>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</si>
  <si>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</si>
  <si>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</si>
  <si>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</si>
  <si>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</si>
  <si>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</si>
  <si>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</si>
  <si>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</si>
  <si>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</si>
  <si>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</si>
  <si>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</si>
  <si>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</si>
  <si>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</si>
  <si>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</si>
  <si>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</si>
  <si>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</si>
  <si>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</si>
  <si>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</si>
  <si>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</si>
  <si>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</si>
  <si>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</si>
  <si>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</si>
  <si>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</si>
  <si>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</si>
  <si>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</si>
  <si>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</si>
  <si>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</si>
  <si>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</si>
  <si>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</si>
  <si>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</si>
  <si>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</si>
  <si>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</si>
  <si>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</si>
  <si>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</si>
  <si>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</si>
  <si>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</si>
  <si>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</si>
  <si>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</si>
  <si>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</si>
  <si>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</si>
  <si>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</si>
  <si>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</si>
  <si>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</si>
  <si>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</si>
  <si>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</si>
  <si>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</si>
  <si>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</si>
  <si>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</si>
  <si>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</si>
  <si>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</si>
  <si>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</si>
  <si>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</si>
  <si>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</si>
  <si>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</si>
  <si>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</si>
  <si>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</si>
  <si>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</si>
  <si>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</si>
  <si>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</si>
  <si>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</si>
  <si>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</si>
  <si>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</si>
  <si>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</si>
  <si>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</si>
  <si>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</si>
  <si>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</si>
  <si>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</si>
  <si>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</si>
  <si>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</si>
  <si>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</si>
  <si>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</si>
  <si>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</si>
  <si>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</si>
  <si>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</si>
  <si>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</si>
  <si>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</si>
  <si>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</si>
  <si>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</si>
  <si>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</si>
  <si>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</si>
  <si>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</si>
  <si>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</si>
  <si>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</si>
  <si>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</si>
  <si>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</si>
  <si>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</si>
  <si>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</si>
  <si>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</si>
  <si>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</si>
  <si>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</si>
  <si>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</si>
  <si>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</si>
  <si>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</si>
  <si>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</si>
  <si>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</si>
  <si>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</si>
  <si>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</si>
  <si>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</si>
  <si>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</si>
  <si>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</si>
  <si>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</si>
  <si>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</si>
  <si>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</si>
  <si>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</si>
  <si>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</si>
  <si>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</si>
  <si>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</si>
  <si>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</si>
  <si>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</si>
  <si>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</si>
  <si>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</si>
  <si>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</si>
  <si>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</si>
  <si>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</si>
  <si>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</si>
  <si>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</si>
  <si>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</si>
  <si>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</si>
  <si>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</si>
  <si>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</si>
  <si>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</si>
  <si>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</si>
  <si>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</si>
  <si>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</si>
  <si>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</si>
  <si>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</si>
  <si>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</si>
  <si>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</si>
  <si>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</si>
  <si>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</si>
  <si>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</si>
  <si>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</si>
  <si>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</si>
  <si>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</si>
  <si>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</si>
  <si>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</si>
  <si>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</si>
  <si>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</si>
  <si>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</si>
  <si>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</si>
  <si>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</si>
  <si>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</si>
  <si>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</si>
  <si>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</si>
  <si>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</si>
  <si>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</si>
  <si>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</si>
  <si>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</si>
  <si>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</si>
  <si>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</si>
  <si>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</si>
  <si>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</si>
  <si>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</si>
  <si>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</si>
  <si>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</si>
  <si>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</si>
  <si>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</si>
  <si>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</si>
  <si>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</si>
  <si>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</si>
  <si>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</si>
  <si>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</si>
  <si>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</si>
  <si>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</si>
  <si>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</si>
  <si>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</si>
  <si>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</si>
  <si>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</si>
  <si>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</si>
  <si>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</si>
  <si>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</si>
  <si>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</si>
  <si>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</si>
  <si>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</si>
  <si>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</si>
  <si>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</si>
  <si>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</si>
  <si>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</si>
  <si>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</si>
  <si>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</si>
  <si>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</si>
  <si>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</si>
  <si>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</si>
  <si>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</si>
  <si>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</si>
  <si>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</si>
  <si>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</si>
  <si>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</si>
  <si>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</si>
  <si>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</si>
  <si>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</si>
  <si>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</si>
  <si>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</si>
  <si>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</si>
  <si>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</si>
  <si>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</si>
  <si>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</si>
  <si>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</si>
  <si>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</si>
  <si>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</si>
  <si>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</si>
  <si>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</si>
  <si>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</si>
  <si>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</si>
  <si>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</si>
  <si>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</si>
  <si>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</si>
  <si>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</si>
  <si>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</si>
  <si>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</si>
  <si>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</si>
  <si>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</si>
  <si>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</si>
  <si>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</si>
  <si>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</si>
  <si>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</si>
  <si>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</si>
  <si>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</si>
  <si>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</si>
  <si>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</si>
  <si>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</si>
  <si>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</si>
  <si>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</si>
  <si>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</si>
  <si>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</si>
  <si>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</si>
  <si>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</si>
  <si>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</si>
  <si>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</si>
  <si>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</si>
  <si>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</si>
  <si>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</si>
  <si>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</si>
  <si>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</si>
  <si>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</si>
  <si>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</si>
  <si>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</si>
  <si>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</si>
  <si>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</si>
  <si>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</si>
  <si>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</si>
  <si>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</si>
  <si>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</si>
  <si>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</si>
  <si>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</si>
  <si>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</si>
  <si>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</si>
  <si>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</si>
  <si>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</si>
  <si>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</si>
  <si>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</si>
  <si>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</si>
  <si>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</si>
  <si>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</si>
  <si>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</si>
  <si>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</si>
  <si>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</si>
  <si>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</si>
  <si>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</si>
  <si>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</si>
  <si>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</si>
  <si>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</si>
  <si>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</si>
  <si>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</si>
  <si>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</si>
  <si>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</si>
  <si>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</si>
  <si>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</si>
  <si>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</si>
  <si>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</si>
  <si>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</si>
  <si>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</si>
  <si>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</si>
  <si>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</si>
  <si>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</si>
  <si>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</si>
  <si>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</si>
  <si>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</si>
  <si>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</si>
  <si>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</si>
  <si>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</si>
  <si>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</si>
  <si>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</si>
  <si>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</si>
  <si>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</si>
  <si>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</si>
  <si>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</si>
  <si>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</si>
  <si>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</si>
  <si>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</si>
  <si>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</si>
  <si>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</si>
  <si>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</si>
  <si>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</si>
  <si>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</si>
  <si>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</si>
  <si>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</si>
  <si>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</si>
  <si>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</si>
  <si>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</si>
  <si>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</si>
  <si>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</si>
  <si>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</si>
  <si>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</si>
  <si>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</si>
  <si>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</si>
  <si>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</si>
  <si>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</si>
  <si>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</si>
  <si>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</si>
  <si>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</si>
  <si>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</si>
  <si>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</si>
  <si>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</si>
  <si>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</si>
  <si>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</si>
  <si>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</si>
  <si>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</si>
  <si>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</si>
  <si>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</si>
  <si>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</si>
  <si>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</si>
  <si>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</si>
  <si>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</si>
  <si>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</si>
  <si>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</si>
  <si>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</si>
  <si>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</si>
  <si>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</si>
  <si>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</si>
  <si>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</si>
  <si>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</si>
  <si>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</si>
  <si>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</si>
  <si>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</si>
  <si>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</si>
  <si>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</si>
  <si>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</si>
  <si>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</si>
  <si>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</si>
  <si>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</si>
  <si>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</si>
  <si>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</si>
  <si>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</si>
  <si>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</si>
  <si>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</si>
  <si>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</si>
  <si>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</si>
  <si>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</si>
  <si>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</si>
  <si>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</si>
  <si>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</si>
  <si>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</si>
  <si>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</si>
  <si>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</si>
  <si>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</si>
  <si>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</si>
  <si>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</si>
  <si>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</si>
  <si>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</si>
  <si>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</si>
  <si>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</si>
  <si>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</si>
  <si>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</si>
  <si>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</si>
  <si>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</si>
  <si>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</si>
  <si>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</si>
  <si>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</si>
  <si>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</si>
  <si>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</si>
  <si>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</si>
  <si>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</si>
  <si>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</si>
  <si>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</si>
  <si>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</si>
  <si>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</si>
  <si>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</si>
  <si>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</si>
  <si>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</si>
  <si>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</si>
  <si>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</si>
  <si>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</si>
  <si>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</si>
  <si>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</si>
  <si>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</si>
  <si>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</si>
  <si>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</si>
  <si>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</si>
  <si>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</si>
  <si>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</si>
  <si>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</si>
  <si>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</si>
  <si>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</si>
  <si>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</si>
  <si>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</si>
  <si>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</si>
  <si>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</si>
  <si>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</si>
  <si>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</si>
  <si>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</si>
  <si>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</si>
  <si>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</si>
  <si>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</si>
  <si>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</si>
  <si>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</si>
  <si>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</si>
  <si>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</si>
  <si>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</si>
  <si>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</si>
  <si>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</si>
  <si>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</si>
  <si>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</si>
  <si>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</si>
  <si>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</si>
  <si>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</si>
  <si>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</si>
  <si>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</si>
  <si>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</si>
  <si>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</si>
  <si>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</si>
  <si>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</si>
  <si>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</si>
  <si>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</si>
  <si>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</si>
  <si>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</si>
  <si>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</si>
  <si>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</si>
  <si>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</si>
  <si>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</si>
  <si>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</si>
  <si>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</si>
  <si>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</si>
  <si>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</si>
  <si>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</si>
  <si>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</si>
  <si>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</si>
  <si>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</si>
  <si>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</si>
  <si>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</si>
  <si>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</si>
  <si>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</si>
  <si>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</si>
  <si>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</si>
  <si>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</si>
  <si>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</si>
  <si>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</si>
  <si>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</si>
  <si>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</si>
  <si>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</si>
  <si>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</si>
  <si>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</si>
  <si>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</si>
  <si>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</si>
  <si>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</si>
  <si>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</si>
  <si>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</si>
  <si>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</si>
  <si>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</si>
  <si>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</si>
  <si>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</si>
  <si>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</si>
  <si>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</si>
  <si>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</si>
  <si>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</si>
  <si>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</si>
  <si>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</si>
  <si>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</si>
  <si>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</si>
  <si>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</si>
  <si>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</si>
  <si>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</si>
  <si>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</si>
  <si>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</si>
  <si>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</si>
  <si>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</si>
  <si>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</si>
  <si>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</si>
  <si>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</si>
  <si>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</si>
  <si>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</si>
  <si>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</si>
  <si>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</si>
  <si>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</si>
  <si>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</si>
  <si>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</si>
  <si>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</si>
  <si>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</si>
  <si>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</si>
  <si>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</si>
  <si>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</si>
  <si>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</si>
  <si>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</si>
  <si>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</si>
  <si>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</si>
  <si>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</si>
  <si>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</si>
  <si>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</si>
  <si>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</si>
  <si>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</si>
  <si>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</si>
  <si>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</si>
  <si>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</si>
  <si>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</si>
  <si>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</si>
  <si>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</si>
  <si>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</si>
  <si>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</si>
  <si>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</si>
  <si>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</si>
  <si>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</si>
  <si>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</si>
  <si>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</si>
  <si>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</si>
  <si>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</si>
  <si>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</si>
  <si>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</si>
  <si>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</si>
  <si>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</si>
  <si>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</si>
  <si>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</si>
  <si>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</si>
  <si>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</si>
  <si>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</si>
  <si>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</si>
  <si>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</si>
  <si>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</si>
  <si>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</si>
  <si>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</si>
  <si>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</si>
  <si>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</si>
  <si>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</si>
  <si>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</si>
  <si>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</si>
  <si>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</si>
  <si>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</si>
  <si>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</si>
  <si>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</si>
  <si>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</si>
  <si>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</si>
  <si>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</si>
  <si>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</si>
  <si>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</si>
  <si>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</si>
  <si>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</si>
  <si>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</si>
  <si>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</si>
  <si>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</si>
  <si>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</si>
  <si>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</si>
  <si>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</si>
  <si>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</si>
  <si>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</si>
  <si>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</si>
  <si>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</si>
  <si>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</si>
  <si>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</si>
  <si>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</si>
  <si>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</si>
  <si>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</si>
  <si>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</si>
  <si>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</si>
  <si>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</si>
  <si>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</si>
  <si>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</si>
  <si>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</si>
  <si>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</si>
  <si>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</si>
  <si>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</si>
  <si>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</si>
  <si>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</si>
  <si>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</si>
  <si>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</si>
  <si>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</si>
  <si>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</si>
  <si>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</si>
  <si>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</si>
  <si>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</si>
  <si>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</si>
  <si>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</si>
  <si>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</si>
  <si>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</si>
  <si>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</si>
  <si>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</si>
  <si>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</si>
  <si>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</si>
  <si>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</si>
  <si>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</si>
  <si>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</si>
  <si>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</si>
  <si>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</si>
  <si>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</si>
  <si>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</si>
  <si>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</si>
  <si>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</si>
  <si>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</si>
  <si>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</si>
  <si>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</si>
  <si>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</si>
  <si>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</si>
  <si>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</si>
  <si>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</si>
  <si>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</si>
  <si>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</si>
  <si>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</si>
  <si>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</si>
  <si>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</si>
  <si>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</si>
  <si>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</si>
  <si>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</si>
  <si>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</si>
  <si>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</si>
  <si>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</si>
  <si>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</si>
  <si>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</si>
  <si>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</si>
  <si>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</si>
  <si>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</si>
  <si>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</si>
  <si>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</si>
  <si>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</si>
  <si>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</si>
  <si>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</si>
  <si>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</si>
  <si>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</si>
  <si>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</si>
  <si>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</si>
  <si>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</si>
  <si>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</si>
  <si>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</si>
  <si>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</si>
  <si>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</si>
  <si>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</si>
  <si>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</si>
  <si>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</si>
  <si>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</si>
  <si>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</si>
  <si>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</si>
  <si>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</si>
  <si>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</si>
  <si>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</si>
  <si>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</si>
  <si>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</si>
  <si>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</si>
  <si>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</si>
  <si>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</si>
  <si>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</si>
  <si>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</si>
  <si>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</si>
  <si>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</si>
  <si>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</si>
  <si>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</si>
  <si>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</si>
  <si>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</si>
  <si>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</si>
  <si>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</si>
  <si>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</si>
  <si>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</si>
  <si>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</si>
  <si>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</si>
  <si>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</si>
  <si>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</si>
  <si>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</si>
  <si>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</si>
  <si>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</si>
  <si>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</si>
  <si>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</si>
  <si>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</si>
  <si>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</si>
  <si>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</si>
  <si>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</si>
  <si>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</si>
  <si>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</si>
  <si>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</si>
  <si>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</si>
  <si>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</si>
  <si>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</si>
  <si>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</si>
  <si>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</si>
  <si>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</si>
  <si>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</si>
  <si>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</si>
  <si>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</si>
  <si>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</si>
  <si>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</si>
  <si>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</si>
  <si>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</si>
  <si>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</si>
  <si>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</si>
  <si>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</si>
  <si>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</si>
  <si>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</si>
  <si>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</si>
  <si>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</si>
  <si>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</si>
  <si>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</si>
  <si>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</si>
  <si>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</si>
  <si>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</si>
  <si>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</si>
  <si>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</si>
  <si>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</si>
  <si>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</si>
  <si>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</si>
  <si>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</si>
  <si>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</si>
  <si>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</si>
  <si>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</si>
  <si>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</si>
  <si>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</si>
  <si>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</si>
  <si>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</si>
  <si>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</si>
  <si>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</si>
  <si>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</si>
  <si>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</si>
  <si>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</si>
  <si>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</si>
  <si>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</si>
  <si>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</si>
  <si>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</si>
  <si>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</si>
  <si>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</si>
  <si>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</si>
  <si>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</si>
  <si>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</si>
  <si>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</si>
  <si>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</si>
  <si>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</si>
  <si>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</si>
  <si>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</si>
  <si>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</si>
  <si>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</si>
  <si>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</si>
  <si>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</si>
  <si>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</si>
  <si>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</si>
  <si>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</si>
  <si>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</si>
  <si>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</si>
  <si>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</si>
  <si>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</si>
  <si>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</si>
  <si>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</si>
  <si>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</si>
  <si>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</si>
  <si>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</si>
  <si>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</si>
  <si>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</si>
  <si>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</si>
  <si>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</si>
  <si>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</si>
  <si>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</si>
  <si>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</si>
  <si>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</si>
  <si>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</si>
  <si>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</si>
  <si>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</si>
  <si>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</si>
  <si>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</si>
  <si>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</si>
  <si>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</si>
  <si>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</si>
  <si>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</si>
  <si>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</si>
  <si>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</si>
  <si>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</si>
  <si>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</si>
  <si>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</si>
  <si>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</si>
  <si>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</si>
  <si>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</si>
  <si>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</si>
  <si>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</si>
  <si>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</si>
  <si>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</si>
  <si>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</si>
  <si>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</si>
  <si>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</si>
  <si>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</si>
  <si>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</si>
  <si>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</si>
  <si>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</si>
  <si>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</si>
  <si>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</si>
  <si>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</si>
  <si>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</si>
  <si>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</si>
  <si>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</si>
  <si>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</si>
  <si>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</si>
  <si>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</si>
  <si>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</si>
  <si>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</si>
  <si>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</si>
  <si>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</si>
  <si>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</si>
  <si>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</si>
  <si>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</si>
  <si>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</si>
  <si>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</si>
  <si>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</si>
  <si>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</si>
  <si>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</si>
  <si>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</si>
  <si>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</si>
  <si>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</si>
  <si>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</si>
  <si>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</si>
  <si>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</si>
  <si>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</si>
  <si>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</si>
  <si>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</si>
  <si>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</si>
  <si>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</si>
  <si>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</si>
  <si>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</si>
  <si>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</si>
  <si>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</si>
  <si>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</si>
  <si>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</si>
  <si>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</si>
  <si>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</si>
  <si>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</si>
  <si>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</si>
  <si>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</si>
  <si>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</si>
  <si>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</si>
  <si>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</si>
  <si>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</si>
  <si>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</si>
  <si>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</si>
  <si>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</si>
  <si>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</si>
  <si>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</si>
  <si>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</si>
  <si>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</si>
  <si>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</si>
  <si>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</si>
  <si>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</si>
  <si>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</si>
  <si>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</si>
  <si>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</si>
  <si>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</si>
  <si>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</si>
  <si>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</si>
  <si>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</si>
  <si>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</si>
  <si>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</si>
  <si>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</si>
  <si>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</si>
  <si>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</si>
  <si>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</si>
  <si>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</si>
  <si>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</si>
  <si>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</si>
  <si>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</si>
  <si>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</si>
  <si>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</si>
  <si>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</si>
  <si>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</si>
  <si>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</si>
  <si>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</si>
  <si>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</si>
  <si>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</si>
  <si>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</si>
  <si>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</si>
  <si>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</si>
  <si>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</si>
  <si>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</si>
  <si>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</si>
  <si>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</si>
  <si>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</si>
  <si>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</si>
  <si>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</si>
  <si>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</si>
  <si>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</si>
  <si>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</si>
  <si>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</si>
  <si>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</si>
  <si>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</si>
  <si>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</si>
  <si>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</si>
  <si>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</si>
  <si>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</si>
  <si>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</si>
  <si>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</si>
  <si>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</si>
  <si>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</si>
  <si>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</si>
  <si>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</si>
  <si>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</si>
  <si>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</si>
  <si>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</si>
  <si>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</si>
  <si>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</si>
  <si>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</si>
  <si>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</si>
  <si>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</si>
  <si>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</si>
  <si>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</si>
  <si>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</si>
  <si>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</si>
  <si>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</si>
  <si>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</si>
  <si>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</si>
  <si>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</si>
  <si>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</si>
  <si>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</si>
  <si>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</si>
  <si>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</si>
  <si>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</si>
  <si>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</si>
  <si>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</si>
  <si>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</si>
  <si>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</si>
  <si>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</si>
  <si>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</si>
  <si>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</si>
  <si>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</si>
  <si>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</si>
  <si>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</si>
  <si>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</si>
  <si>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</si>
  <si>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</si>
  <si>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</si>
  <si>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</si>
  <si>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</si>
  <si>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</si>
  <si>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</si>
  <si>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</si>
  <si>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</si>
  <si>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</si>
  <si>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</si>
  <si>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</si>
  <si>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</si>
  <si>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</si>
  <si>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</si>
  <si>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</si>
  <si>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</si>
  <si>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</si>
  <si>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</si>
  <si>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</si>
  <si>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</si>
  <si>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</si>
  <si>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</si>
  <si>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</si>
  <si>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</si>
  <si>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</si>
  <si>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</si>
  <si>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</si>
  <si>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</si>
  <si>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</si>
  <si>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</si>
  <si>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</si>
  <si>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</si>
  <si>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</si>
  <si>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</si>
  <si>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</si>
  <si>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</si>
  <si>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</si>
  <si>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</si>
  <si>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</si>
  <si>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</si>
  <si>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</si>
  <si>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</si>
  <si>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</si>
  <si>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</si>
  <si>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</si>
  <si>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</si>
  <si>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</si>
  <si>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</si>
  <si>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</si>
  <si>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</si>
  <si>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</si>
  <si>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</si>
  <si>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</si>
  <si>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</si>
  <si>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</si>
  <si>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</si>
  <si>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</si>
  <si>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</si>
  <si>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</si>
  <si>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</si>
  <si>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</si>
  <si>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</si>
  <si>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</si>
  <si>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</si>
  <si>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</si>
  <si>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</si>
  <si>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</si>
  <si>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</si>
  <si>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</si>
  <si>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</si>
  <si>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</si>
  <si>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</si>
  <si>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</si>
  <si>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</si>
  <si>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</si>
  <si>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</si>
  <si>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</si>
  <si>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</si>
  <si>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</si>
  <si>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</si>
  <si>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</si>
  <si>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</si>
  <si>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</si>
  <si>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</si>
  <si>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</si>
  <si>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</si>
  <si>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</si>
  <si>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</si>
  <si>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</si>
  <si>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</si>
  <si>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</si>
  <si>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</si>
  <si>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</si>
  <si>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</si>
  <si>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</si>
  <si>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</si>
  <si>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</si>
  <si>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</si>
  <si>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</si>
  <si>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</si>
  <si>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</si>
  <si>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</si>
  <si>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</si>
  <si>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</si>
  <si>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</si>
  <si>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</si>
  <si>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</si>
  <si>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</si>
  <si>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</si>
  <si>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</si>
  <si>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</si>
  <si>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</si>
  <si>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</si>
  <si>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</si>
  <si>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</si>
  <si>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</si>
  <si>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</si>
  <si>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</si>
  <si>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</si>
  <si>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</si>
  <si>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</si>
  <si>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</si>
  <si>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</si>
  <si>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</si>
  <si>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</si>
  <si>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</si>
  <si>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</si>
  <si>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</si>
  <si>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</si>
  <si>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</si>
  <si>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</si>
  <si>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</si>
  <si>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</si>
  <si>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</si>
  <si>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</si>
  <si>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</si>
  <si>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</si>
  <si>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</si>
  <si>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</si>
  <si>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</si>
  <si>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</si>
  <si>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</si>
  <si>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</si>
  <si>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</si>
  <si>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</si>
  <si>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</si>
  <si>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</si>
  <si>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</si>
  <si>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</si>
  <si>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</si>
  <si>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</si>
  <si>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</si>
  <si>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</si>
  <si>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</si>
  <si>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</si>
  <si>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</si>
  <si>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</si>
  <si>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</si>
  <si>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</si>
  <si>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</si>
  <si>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</si>
  <si>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</si>
  <si>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</si>
  <si>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</si>
  <si>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</si>
  <si>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</si>
  <si>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</si>
  <si>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</si>
  <si>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</si>
  <si>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</si>
  <si>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</si>
  <si>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</si>
  <si>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</si>
  <si>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</si>
  <si>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</si>
  <si>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</si>
  <si>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</si>
  <si>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</si>
  <si>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</si>
  <si>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</si>
  <si>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</si>
  <si>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</si>
  <si>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</si>
  <si>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</si>
  <si>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</si>
  <si>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</si>
  <si>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</si>
  <si>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</si>
  <si>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</si>
  <si>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</si>
  <si>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</si>
  <si>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</si>
  <si>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</si>
  <si>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</si>
  <si>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</si>
  <si>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</si>
  <si>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</si>
  <si>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</si>
  <si>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</si>
  <si>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</si>
  <si>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</si>
  <si>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</si>
  <si>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</si>
  <si>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</si>
  <si>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</si>
  <si>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</si>
  <si>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</si>
  <si>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</si>
  <si>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</si>
  <si>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</si>
  <si>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</si>
  <si>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</si>
  <si>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</si>
  <si>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</si>
  <si>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</si>
  <si>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</si>
  <si>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</si>
  <si>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</si>
  <si>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</si>
  <si>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</si>
  <si>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</si>
  <si>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</si>
  <si>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</si>
  <si>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</si>
  <si>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</si>
  <si>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</si>
  <si>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</si>
  <si>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</si>
  <si>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</si>
  <si>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</si>
  <si>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</si>
  <si>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</si>
  <si>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</si>
  <si>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</si>
  <si>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</si>
  <si>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</si>
  <si>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</si>
  <si>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</si>
  <si>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</si>
  <si>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</si>
  <si>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</si>
  <si>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</si>
  <si>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</si>
  <si>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</si>
  <si>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</si>
  <si>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</si>
  <si>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</si>
  <si>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</si>
  <si>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</si>
  <si>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</si>
  <si>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</si>
  <si>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</si>
  <si>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</si>
  <si>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</si>
  <si>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</si>
  <si>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</si>
  <si>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</si>
  <si>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</si>
  <si>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</si>
  <si>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</si>
  <si>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</si>
  <si>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</si>
  <si>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</si>
  <si>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</si>
  <si>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</si>
  <si>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</si>
  <si>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</si>
  <si>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</si>
  <si>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</si>
  <si>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</si>
  <si>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</si>
  <si>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</si>
  <si>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</si>
  <si>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</si>
  <si>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</si>
  <si>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</si>
  <si>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</si>
  <si>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</si>
  <si>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</si>
  <si>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</si>
  <si>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</si>
  <si>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</si>
  <si>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</si>
  <si>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</si>
  <si>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</si>
  <si>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</si>
  <si>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</si>
  <si>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</si>
  <si>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</si>
  <si>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</si>
  <si>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</si>
  <si>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</si>
  <si>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</si>
  <si>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</si>
  <si>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</si>
  <si>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</si>
  <si>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</si>
  <si>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</si>
  <si>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</si>
  <si>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</si>
  <si>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</si>
  <si>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</si>
  <si>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</si>
  <si>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</si>
  <si>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</si>
  <si>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</si>
  <si>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</si>
  <si>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</si>
  <si>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</si>
  <si>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</si>
  <si>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</si>
  <si>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</si>
  <si>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</si>
  <si>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</si>
  <si>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</si>
  <si>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</si>
  <si>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</si>
  <si>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</si>
  <si>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</si>
  <si>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</si>
  <si>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</si>
  <si>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</si>
  <si>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</si>
  <si>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</si>
  <si>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</si>
  <si>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</si>
  <si>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</si>
  <si>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</si>
  <si>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</si>
  <si>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</si>
  <si>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</si>
  <si>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</si>
  <si>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</si>
  <si>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</si>
  <si>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</si>
  <si>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</si>
  <si>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</si>
  <si>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</si>
  <si>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</si>
  <si>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</si>
  <si>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</si>
  <si>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</si>
  <si>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</si>
  <si>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</si>
  <si>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</si>
  <si>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</si>
  <si>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</si>
  <si>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</si>
  <si>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</si>
  <si>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</si>
  <si>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</si>
  <si>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</si>
  <si>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</si>
  <si>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</si>
  <si>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</si>
  <si>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</si>
  <si>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</si>
  <si>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</si>
  <si>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</si>
  <si>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</si>
  <si>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</si>
  <si>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</si>
  <si>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</si>
  <si>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</si>
  <si>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</si>
  <si>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</si>
  <si>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</si>
  <si>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</si>
  <si>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</si>
  <si>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</si>
  <si>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</si>
  <si>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</si>
  <si>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</si>
  <si>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</si>
  <si>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</si>
  <si>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</si>
  <si>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</si>
  <si>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</si>
  <si>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</si>
  <si>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</si>
  <si>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</si>
  <si>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</si>
  <si>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</si>
  <si>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</si>
  <si>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</si>
  <si>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</si>
  <si>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</si>
  <si>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</si>
  <si>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</si>
  <si>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</si>
  <si>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</si>
  <si>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</si>
  <si>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</si>
  <si>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</si>
  <si>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</si>
  <si>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</si>
  <si>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</si>
  <si>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</si>
  <si>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</si>
  <si>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</si>
  <si>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</si>
  <si>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</si>
  <si>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</si>
  <si>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</si>
  <si>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</si>
  <si>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</si>
  <si>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</si>
  <si>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</si>
  <si>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</si>
  <si>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</si>
  <si>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</si>
  <si>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</si>
  <si>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</si>
  <si>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</si>
  <si>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</si>
  <si>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</si>
  <si>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</si>
  <si>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</si>
  <si>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</si>
  <si>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</si>
  <si>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</si>
  <si>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</si>
  <si>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</si>
  <si>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</si>
  <si>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</si>
  <si>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</si>
  <si>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</si>
  <si>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</si>
  <si>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</si>
  <si>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</si>
  <si>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</si>
  <si>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</si>
  <si>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</si>
  <si>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</si>
  <si>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</si>
  <si>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</si>
  <si>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</si>
  <si>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</si>
  <si>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</si>
  <si>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</si>
  <si>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</si>
  <si>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</si>
  <si>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</si>
  <si>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</si>
  <si>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</si>
  <si>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</si>
  <si>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</si>
  <si>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</si>
  <si>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</si>
  <si>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</si>
  <si>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</si>
  <si>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</si>
  <si>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</si>
  <si>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</si>
  <si>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</si>
  <si>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</si>
  <si>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</si>
  <si>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</si>
  <si>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</si>
  <si>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</si>
  <si>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</si>
  <si>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</si>
  <si>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</si>
  <si>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</si>
  <si>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</si>
  <si>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</si>
  <si>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</si>
  <si>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</si>
  <si>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</si>
  <si>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</si>
  <si>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</si>
  <si>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</si>
  <si>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</si>
  <si>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</si>
  <si>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</si>
  <si>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</si>
  <si>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</si>
  <si>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</si>
  <si>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</si>
  <si>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</si>
  <si>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</si>
  <si>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</si>
  <si>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</si>
  <si>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</si>
  <si>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</si>
  <si>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</si>
  <si>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</si>
  <si>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</si>
  <si>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</si>
  <si>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</si>
  <si>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</si>
  <si>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</si>
  <si>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</si>
  <si>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</si>
  <si>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</si>
  <si>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</si>
  <si>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</si>
  <si>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</si>
  <si>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</si>
  <si>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</si>
  <si>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</si>
  <si>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</si>
  <si>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</si>
  <si>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</si>
  <si>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</si>
  <si>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</si>
  <si>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</si>
  <si>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</si>
  <si>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</si>
  <si>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</si>
  <si>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</si>
  <si>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</si>
  <si>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</si>
  <si>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</si>
  <si>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</si>
  <si>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</si>
  <si>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</si>
  <si>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</si>
  <si>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</si>
  <si>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</si>
  <si>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</si>
  <si>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</si>
  <si>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</si>
  <si>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</si>
  <si>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</si>
  <si>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</si>
  <si>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</si>
  <si>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</si>
  <si>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</si>
  <si>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</si>
  <si>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</si>
  <si>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</si>
  <si>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</si>
  <si>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</si>
  <si>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</si>
  <si>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</si>
  <si>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</si>
  <si>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</si>
  <si>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</si>
  <si>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</si>
  <si>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</si>
  <si>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</si>
  <si>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</si>
  <si>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</si>
  <si>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</si>
  <si>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</si>
  <si>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</si>
  <si>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</si>
  <si>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</si>
  <si>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</si>
  <si>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</si>
  <si>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</si>
  <si>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</si>
  <si>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</si>
  <si>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</si>
  <si>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</si>
  <si>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</si>
  <si>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</si>
  <si>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</si>
  <si>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</si>
  <si>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</si>
  <si>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</si>
  <si>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</si>
  <si>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</si>
  <si>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</si>
  <si>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</si>
  <si>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</si>
  <si>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</si>
  <si>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</si>
  <si>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</si>
  <si>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</si>
  <si>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</si>
  <si>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</si>
  <si>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</si>
  <si>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</si>
  <si>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</si>
  <si>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</si>
  <si>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</si>
  <si>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</si>
  <si>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</si>
  <si>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</si>
  <si>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</si>
  <si>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</si>
  <si>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</si>
  <si>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</si>
  <si>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</si>
  <si>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</si>
  <si>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</si>
  <si>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</si>
  <si>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</si>
  <si>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</si>
  <si>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</si>
  <si>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</si>
  <si>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</si>
  <si>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</si>
  <si>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</si>
  <si>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</si>
  <si>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</si>
  <si>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</si>
  <si>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</si>
  <si>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</si>
  <si>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</si>
  <si>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</si>
  <si>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</si>
  <si>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</si>
  <si>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</si>
  <si>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</si>
  <si>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</si>
  <si>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</si>
  <si>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</si>
  <si>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</si>
  <si>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</si>
  <si>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</si>
  <si>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</si>
  <si>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</si>
  <si>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</si>
  <si>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</si>
  <si>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</si>
  <si>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</si>
  <si>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</si>
  <si>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</si>
  <si>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</si>
  <si>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</si>
  <si>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</si>
  <si>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</si>
  <si>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</si>
  <si>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</si>
  <si>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</si>
  <si>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</si>
  <si>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</si>
  <si>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</si>
  <si>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</si>
  <si>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</si>
  <si>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</si>
  <si>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</si>
  <si>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</si>
  <si>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</si>
  <si>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</si>
  <si>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</si>
  <si>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</si>
  <si>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</si>
  <si>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</si>
  <si>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</si>
  <si>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</si>
  <si>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</si>
  <si>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</si>
  <si>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</si>
  <si>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</si>
  <si>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</si>
  <si>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</si>
  <si>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</si>
  <si>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</si>
  <si>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</si>
  <si>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</si>
  <si>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</si>
  <si>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</si>
  <si>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</si>
  <si>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</si>
  <si>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</si>
  <si>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</si>
  <si>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</si>
  <si>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</si>
  <si>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</si>
  <si>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</si>
  <si>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</si>
  <si>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</si>
  <si>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</si>
  <si>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</si>
  <si>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</si>
  <si>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</si>
  <si>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</si>
  <si>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</si>
  <si>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</si>
  <si>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</si>
  <si>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</si>
  <si>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</si>
  <si>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</si>
  <si>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</si>
  <si>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</si>
  <si>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</si>
  <si>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</si>
  <si>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</si>
  <si>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</si>
  <si>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</si>
  <si>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</si>
  <si>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</si>
  <si>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</si>
  <si>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</si>
  <si>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</si>
  <si>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</si>
  <si>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</si>
  <si>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</si>
  <si>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</si>
  <si>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</si>
  <si>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</si>
  <si>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</si>
  <si>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</si>
  <si>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</si>
  <si>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</si>
  <si>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</si>
  <si>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</si>
  <si>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</si>
  <si>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</si>
  <si>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</si>
  <si>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</si>
  <si>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</si>
  <si>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</si>
  <si>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</si>
  <si>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</si>
  <si>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</si>
  <si>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</si>
  <si>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</si>
  <si>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</si>
  <si>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</si>
  <si>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</si>
  <si>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</si>
  <si>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</si>
  <si>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</si>
  <si>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</si>
  <si>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</si>
  <si>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</si>
  <si>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</si>
  <si>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</si>
  <si>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</si>
  <si>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</si>
  <si>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</si>
  <si>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</si>
  <si>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</si>
  <si>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</si>
  <si>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</si>
  <si>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</si>
  <si>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</si>
  <si>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</si>
  <si>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</si>
  <si>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</si>
  <si>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</si>
  <si>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</si>
  <si>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</si>
  <si>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</si>
  <si>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</si>
  <si>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</si>
  <si>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</si>
  <si>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</si>
  <si>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</si>
  <si>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</si>
  <si>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</si>
  <si>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</si>
  <si>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</si>
  <si>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</si>
  <si>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</si>
  <si>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</si>
  <si>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</si>
  <si>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</si>
  <si>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</si>
  <si>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</si>
  <si>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</si>
  <si>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</si>
  <si>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</si>
  <si>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</si>
  <si>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</si>
  <si>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</si>
  <si>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</si>
  <si>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</si>
  <si>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</si>
  <si>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</si>
  <si>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</si>
  <si>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</si>
  <si>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</si>
  <si>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</si>
  <si>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</si>
  <si>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</si>
  <si>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</si>
  <si>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</si>
  <si>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</si>
  <si>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</si>
  <si>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</si>
  <si>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</si>
  <si>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</si>
  <si>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</si>
  <si>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</si>
  <si>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</si>
  <si>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</si>
  <si>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</si>
  <si>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</si>
  <si>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</si>
  <si>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</si>
  <si>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</si>
  <si>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</si>
  <si>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</si>
  <si>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</si>
  <si>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</si>
  <si>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</si>
  <si>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</si>
  <si>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</si>
  <si>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</si>
  <si>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</si>
  <si>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</si>
  <si>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</si>
  <si>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</si>
  <si>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</si>
  <si>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</si>
  <si>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</si>
  <si>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</si>
  <si>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</si>
  <si>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</si>
  <si>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</si>
  <si>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</si>
  <si>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</si>
  <si>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</si>
  <si>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</si>
  <si>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</si>
  <si>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</si>
  <si>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</si>
  <si>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</si>
  <si>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</si>
  <si>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</si>
  <si>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</si>
  <si>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</si>
  <si>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</si>
  <si>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</si>
  <si>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</si>
  <si>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</si>
  <si>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</si>
  <si>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</si>
  <si>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</si>
  <si>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</si>
  <si>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</si>
  <si>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</si>
  <si>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</si>
  <si>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</si>
  <si>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</si>
  <si>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</si>
  <si>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</si>
  <si>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</si>
  <si>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</si>
  <si>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</si>
  <si>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</si>
  <si>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</si>
  <si>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</si>
  <si>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</si>
  <si>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</si>
  <si>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</si>
  <si>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</si>
  <si>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</si>
  <si>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</si>
  <si>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</si>
  <si>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</si>
  <si>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</si>
  <si>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</si>
  <si>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</si>
  <si>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</si>
  <si>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</si>
  <si>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</si>
  <si>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</si>
  <si>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</si>
  <si>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</si>
  <si>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</si>
  <si>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</si>
  <si>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</si>
  <si>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</si>
  <si>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</si>
  <si>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</si>
  <si>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</si>
  <si>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</si>
  <si>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</si>
  <si>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</si>
  <si>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</si>
  <si>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</si>
  <si>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</si>
  <si>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</si>
  <si>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</si>
  <si>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</si>
  <si>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</si>
  <si>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</si>
  <si>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</si>
  <si>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</si>
  <si>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</si>
  <si>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</si>
  <si>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</si>
  <si>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</si>
  <si>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</si>
  <si>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</si>
  <si>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</si>
  <si>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</si>
  <si>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</si>
  <si>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</si>
  <si>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</si>
  <si>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</si>
  <si>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</si>
  <si>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</si>
  <si>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</si>
  <si>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</si>
  <si>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</si>
  <si>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</si>
  <si>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</si>
  <si>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</si>
  <si>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</si>
  <si>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</si>
  <si>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</si>
  <si>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</si>
  <si>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</si>
  <si>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</si>
  <si>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</si>
  <si>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</si>
  <si>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</si>
  <si>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</si>
  <si>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</si>
  <si>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</si>
  <si>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</si>
  <si>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</si>
  <si>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</si>
  <si>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</si>
  <si>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</si>
  <si>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</si>
  <si>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</si>
  <si>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</si>
  <si>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</si>
  <si>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</si>
  <si>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</si>
  <si>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</si>
  <si>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</si>
  <si>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</si>
  <si>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</si>
  <si>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</si>
  <si>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</si>
  <si>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</si>
  <si>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</si>
  <si>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</si>
  <si>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</si>
  <si>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</si>
  <si>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</si>
  <si>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</si>
  <si>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</si>
  <si>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</si>
  <si>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</si>
  <si>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</si>
  <si>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</si>
  <si>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</si>
  <si>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</si>
  <si>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</si>
  <si>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</si>
  <si>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</si>
  <si>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</si>
  <si>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</si>
  <si>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</si>
  <si>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</si>
  <si>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</si>
  <si>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</si>
  <si>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</si>
  <si>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</si>
  <si>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</si>
  <si>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</si>
  <si>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</si>
  <si>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</si>
  <si>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</si>
  <si>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</si>
  <si>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</si>
  <si>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</si>
  <si>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</si>
  <si>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</si>
  <si>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</si>
  <si>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</si>
  <si>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</si>
  <si>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</si>
  <si>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</si>
  <si>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</si>
  <si>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</si>
  <si>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</si>
  <si>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</si>
  <si>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</si>
  <si>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</si>
  <si>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</si>
  <si>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</si>
  <si>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</si>
  <si>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</si>
  <si>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</si>
  <si>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</si>
  <si>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</si>
  <si>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</si>
  <si>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</si>
  <si>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</si>
  <si>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</si>
  <si>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</si>
  <si>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</si>
  <si>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</si>
  <si>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</si>
  <si>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</si>
  <si>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</si>
  <si>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</si>
  <si>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</si>
  <si>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</si>
  <si>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</si>
  <si>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</si>
  <si>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</si>
  <si>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</si>
  <si>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</si>
  <si>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</si>
  <si>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</si>
  <si>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</si>
  <si>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</si>
  <si>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</si>
  <si>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</si>
  <si>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</si>
  <si>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</si>
  <si>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</si>
  <si>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</si>
  <si>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</si>
  <si>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</si>
  <si>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</si>
  <si>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</si>
  <si>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</si>
  <si>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</si>
  <si>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</si>
  <si>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</si>
  <si>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</si>
  <si>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</si>
  <si>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</si>
  <si>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</si>
  <si>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</si>
  <si>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</si>
  <si>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</si>
  <si>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</si>
  <si>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</si>
  <si>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</si>
  <si>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</si>
  <si>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</si>
  <si>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</si>
  <si>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</si>
  <si>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</si>
  <si>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</si>
  <si>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</si>
  <si>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</si>
  <si>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</si>
  <si>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</si>
  <si>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</si>
  <si>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</si>
  <si>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</si>
  <si>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</si>
  <si>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</si>
  <si>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</si>
  <si>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</si>
  <si>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</si>
  <si>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</si>
  <si>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</si>
  <si>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</si>
  <si>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</si>
  <si>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</si>
  <si>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</si>
  <si>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</si>
  <si>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</si>
  <si>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</si>
  <si>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</si>
  <si>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</si>
  <si>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</si>
  <si>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</si>
  <si>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</si>
  <si>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</si>
  <si>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</si>
  <si>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</si>
  <si>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</si>
  <si>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</si>
  <si>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</si>
  <si>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</si>
  <si>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</si>
  <si>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</si>
  <si>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</si>
  <si>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</si>
  <si>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</si>
  <si>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</si>
  <si>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</si>
  <si>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</si>
  <si>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</si>
  <si>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</si>
  <si>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</si>
  <si>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</si>
  <si>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</si>
  <si>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</si>
  <si>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</si>
  <si>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</si>
  <si>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</si>
  <si>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</si>
  <si>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</si>
  <si>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</si>
  <si>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</si>
  <si>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</si>
  <si>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</si>
  <si>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</si>
  <si>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</si>
  <si>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</si>
  <si>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</si>
  <si>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</si>
  <si>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</si>
  <si>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</si>
  <si>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</si>
  <si>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</si>
  <si>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</si>
  <si>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</si>
  <si>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</si>
  <si>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</si>
  <si>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</si>
  <si>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</si>
  <si>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</si>
  <si>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</si>
  <si>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</si>
  <si>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</si>
  <si>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</si>
  <si>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</si>
  <si>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</si>
  <si>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</si>
  <si>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</si>
  <si>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</si>
  <si>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</si>
  <si>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</si>
  <si>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</si>
  <si>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</si>
  <si>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</si>
  <si>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</si>
  <si>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</si>
  <si>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</si>
  <si>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</si>
  <si>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</si>
  <si>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</si>
  <si>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</si>
  <si>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</si>
  <si>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</si>
  <si>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</si>
  <si>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</si>
  <si>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</si>
  <si>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</si>
  <si>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</si>
  <si>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</si>
  <si>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</si>
  <si>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</si>
  <si>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</si>
  <si>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</si>
  <si>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</si>
  <si>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</si>
  <si>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</si>
  <si>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</si>
  <si>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</si>
  <si>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</si>
  <si>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</si>
  <si>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</si>
  <si>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</si>
  <si>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</si>
  <si>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</si>
  <si>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</si>
  <si>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</si>
  <si>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</si>
  <si>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</si>
  <si>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</si>
  <si>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</si>
  <si>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</si>
  <si>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</si>
  <si>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</si>
  <si>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</si>
  <si>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</si>
  <si>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</si>
  <si>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</si>
  <si>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</si>
  <si>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</si>
  <si>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</si>
  <si>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</si>
  <si>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</si>
  <si>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</si>
  <si>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</si>
  <si>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</si>
  <si>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</si>
  <si>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</si>
  <si>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</si>
  <si>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</si>
  <si>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</si>
  <si>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</si>
  <si>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</si>
  <si>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</si>
  <si>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</si>
  <si>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</si>
  <si>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</si>
  <si>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</si>
  <si>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</si>
  <si>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</si>
  <si>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</si>
  <si>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</si>
  <si>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</si>
  <si>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</si>
  <si>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</si>
  <si>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</si>
  <si>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</si>
  <si>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</si>
  <si>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</si>
  <si>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</si>
  <si>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</si>
  <si>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</si>
  <si>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</si>
  <si>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</si>
  <si>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</si>
  <si>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</si>
  <si>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</si>
  <si>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</si>
  <si>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</si>
  <si>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</si>
  <si>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</si>
  <si>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</si>
  <si>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</si>
  <si>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</si>
  <si>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</si>
  <si>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</si>
  <si>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</si>
  <si>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</si>
  <si>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</si>
  <si>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</si>
  <si>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</si>
  <si>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</si>
  <si>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</si>
  <si>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</si>
  <si>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</si>
  <si>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</si>
  <si>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</si>
  <si>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</si>
  <si>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</si>
  <si>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</si>
  <si>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</si>
  <si>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</si>
  <si>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</si>
  <si>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</si>
  <si>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</si>
  <si>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</si>
  <si>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</si>
  <si>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</si>
  <si>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</si>
  <si>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</si>
  <si>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</si>
  <si>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</si>
  <si>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</si>
  <si>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</si>
  <si>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</si>
  <si>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</si>
  <si>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</si>
  <si>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</si>
  <si>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</si>
  <si>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</si>
  <si>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</si>
  <si>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</si>
  <si>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</si>
  <si>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</si>
  <si>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</si>
  <si>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</si>
  <si>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</si>
  <si>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</si>
  <si>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</si>
  <si>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</si>
  <si>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</si>
  <si>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</si>
  <si>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</si>
  <si>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</si>
  <si>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</si>
  <si>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</si>
  <si>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</si>
  <si>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</si>
  <si>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</si>
  <si>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</si>
  <si>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</si>
  <si>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</si>
  <si>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</si>
  <si>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</si>
  <si>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</si>
  <si>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</si>
  <si>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</si>
  <si>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</si>
  <si>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</si>
  <si>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</si>
  <si>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</si>
  <si>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</si>
  <si>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</si>
  <si>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</si>
  <si>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</si>
  <si>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</si>
  <si>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</si>
  <si>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</si>
  <si>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</si>
  <si>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</si>
  <si>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</si>
  <si>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</si>
  <si>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</si>
  <si>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</si>
  <si>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</si>
  <si>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</si>
  <si>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</si>
  <si>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</si>
  <si>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</si>
  <si>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</si>
  <si>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</si>
  <si>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</si>
  <si>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</si>
  <si>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</si>
  <si>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</si>
  <si>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</si>
  <si>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</si>
  <si>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</si>
  <si>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</si>
  <si>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</si>
  <si>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</si>
  <si>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</si>
  <si>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</si>
  <si>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</si>
  <si>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</si>
  <si>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</si>
  <si>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</si>
  <si>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</si>
  <si>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</si>
  <si>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</si>
  <si>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</si>
  <si>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</si>
  <si>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</si>
  <si>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</si>
  <si>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</si>
  <si>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</si>
  <si>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</si>
  <si>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</si>
  <si>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</si>
  <si>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</si>
  <si>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</si>
  <si>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</si>
  <si>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</si>
  <si>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</si>
  <si>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</si>
  <si>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</si>
  <si>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</si>
  <si>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</si>
  <si>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</si>
  <si>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</si>
  <si>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</si>
  <si>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</si>
  <si>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</si>
  <si>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</si>
  <si>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</si>
  <si>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</si>
  <si>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</si>
  <si>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</si>
  <si>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</si>
  <si>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</si>
  <si>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</si>
  <si>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</si>
  <si>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</si>
  <si>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</si>
  <si>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</si>
  <si>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</si>
  <si>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</si>
  <si>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</si>
  <si>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</si>
  <si>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</si>
  <si>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</si>
  <si>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</si>
  <si>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</si>
  <si>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</si>
  <si>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</si>
  <si>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</si>
  <si>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</si>
  <si>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</si>
  <si>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</si>
  <si>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</si>
  <si>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</si>
  <si>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</si>
  <si>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</si>
  <si>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</si>
  <si>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</si>
  <si>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</si>
  <si>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</si>
  <si>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</si>
  <si>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</si>
  <si>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</si>
  <si>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</si>
  <si>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</si>
  <si>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</si>
  <si>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</si>
  <si>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</si>
  <si>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</si>
  <si>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</si>
  <si>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</si>
  <si>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</si>
  <si>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</si>
  <si>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</si>
  <si>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</si>
  <si>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</si>
  <si>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</si>
  <si>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</si>
  <si>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</si>
  <si>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</si>
  <si>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</si>
  <si>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</si>
  <si>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</si>
  <si>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</si>
  <si>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</si>
  <si>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</si>
  <si>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</si>
  <si>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</si>
  <si>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</si>
  <si>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</si>
  <si>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</si>
  <si>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</si>
  <si>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</si>
  <si>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</si>
  <si>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</si>
  <si>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</si>
  <si>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</si>
  <si>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</si>
  <si>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</si>
  <si>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</si>
  <si>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</si>
  <si>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</si>
  <si>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</si>
  <si>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</si>
  <si>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</si>
  <si>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</si>
  <si>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</si>
  <si>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</si>
  <si>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</si>
  <si>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</si>
  <si>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</si>
  <si>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</si>
  <si>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</si>
  <si>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</si>
  <si>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</si>
  <si>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</si>
  <si>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</si>
  <si>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</si>
  <si>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</si>
  <si>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</si>
  <si>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</si>
  <si>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</si>
  <si>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</si>
  <si>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</si>
  <si>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</si>
  <si>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</si>
  <si>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</si>
  <si>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</si>
  <si>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</si>
  <si>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</si>
  <si>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</si>
  <si>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</si>
  <si>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</si>
  <si>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</si>
  <si>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</si>
  <si>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</si>
  <si>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</si>
  <si>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</si>
  <si>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</si>
  <si>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</si>
  <si>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</si>
  <si>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</si>
  <si>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</si>
  <si>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</si>
  <si>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</si>
  <si>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</si>
  <si>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</si>
  <si>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</si>
  <si>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</si>
  <si>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</si>
  <si>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</si>
  <si>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</si>
  <si>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</si>
  <si>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</si>
  <si>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</si>
  <si>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</si>
  <si>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</si>
  <si>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</si>
  <si>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</si>
  <si>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</si>
  <si>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</si>
  <si>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</si>
  <si>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</si>
  <si>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</si>
  <si>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</si>
  <si>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</si>
  <si>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</si>
  <si>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</si>
  <si>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</si>
  <si>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</si>
  <si>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</si>
  <si>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</si>
  <si>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</si>
  <si>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</si>
  <si>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</si>
  <si>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</si>
  <si>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</si>
  <si>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</si>
  <si>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</si>
  <si>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</si>
  <si>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</si>
  <si>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</si>
  <si>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</si>
  <si>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</si>
  <si>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</si>
  <si>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</si>
  <si>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</si>
  <si>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</si>
  <si>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</si>
  <si>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</si>
  <si>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</si>
  <si>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</si>
  <si>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</si>
  <si>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</si>
  <si>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</si>
  <si>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</si>
  <si>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</si>
  <si>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</si>
  <si>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</si>
  <si>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</si>
  <si>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</si>
  <si>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</si>
  <si>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</si>
  <si>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</si>
  <si>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</si>
  <si>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</si>
  <si>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</si>
  <si>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</si>
  <si>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</si>
  <si>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</si>
  <si>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</si>
  <si>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</si>
  <si>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</si>
  <si>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</si>
  <si>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</si>
  <si>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</si>
  <si>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</si>
  <si>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</si>
  <si>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</si>
  <si>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</si>
  <si>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</si>
  <si>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</si>
  <si>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</si>
  <si>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</si>
  <si>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</si>
  <si>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</si>
  <si>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</si>
  <si>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</si>
  <si>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</si>
  <si>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</si>
  <si>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</si>
  <si>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</si>
  <si>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</si>
  <si>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</si>
  <si>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</si>
  <si>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</si>
  <si>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</si>
  <si>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</si>
  <si>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</si>
  <si>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</si>
  <si>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</si>
  <si>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</si>
  <si>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</si>
  <si>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</si>
  <si>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</si>
  <si>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</si>
  <si>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</si>
  <si>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</si>
  <si>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</si>
  <si>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</si>
  <si>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</si>
  <si>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</si>
  <si>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</si>
  <si>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</si>
  <si>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</si>
  <si>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</si>
  <si>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</si>
  <si>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</si>
  <si>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</si>
  <si>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</si>
  <si>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</si>
  <si>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</si>
  <si>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</si>
  <si>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</si>
  <si>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</si>
  <si>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</si>
  <si>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</si>
  <si>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</si>
  <si>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</si>
  <si>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</si>
  <si>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</si>
  <si>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</si>
  <si>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</si>
  <si>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</si>
  <si>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</si>
  <si>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</si>
  <si>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</si>
  <si>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</si>
  <si>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</si>
  <si>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</si>
  <si>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</si>
  <si>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</si>
  <si>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</si>
  <si>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</si>
  <si>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</si>
  <si>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</si>
  <si>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</si>
  <si>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</si>
  <si>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</si>
  <si>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</si>
  <si>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</si>
  <si>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</si>
  <si>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</si>
  <si>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</si>
  <si>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</si>
  <si>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</si>
  <si>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</si>
  <si>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</si>
  <si>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</si>
  <si>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</si>
  <si>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</si>
  <si>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</si>
  <si>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</si>
  <si>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</si>
  <si>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</si>
  <si>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</si>
  <si>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</si>
  <si>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</si>
  <si>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</si>
  <si>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</si>
  <si>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</si>
  <si>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</si>
  <si>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</si>
  <si>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</si>
  <si>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</si>
  <si>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</si>
  <si>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</si>
  <si>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</si>
  <si>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</si>
  <si>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</si>
  <si>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</si>
  <si>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</si>
  <si>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</si>
  <si>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</si>
  <si>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</si>
  <si>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</si>
  <si>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</si>
  <si>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</si>
  <si>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</si>
  <si>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</si>
  <si>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</si>
  <si>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</si>
  <si>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</si>
  <si>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</si>
  <si>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</si>
  <si>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</si>
  <si>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</si>
  <si>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</si>
  <si>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</si>
  <si>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</si>
  <si>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</si>
  <si>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</si>
  <si>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</si>
  <si>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</si>
  <si>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</si>
  <si>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</si>
  <si>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</si>
  <si>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</si>
  <si>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</si>
  <si>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</si>
  <si>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</si>
  <si>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</si>
  <si>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</si>
  <si>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</si>
  <si>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</si>
  <si>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</si>
  <si>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</si>
  <si>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</si>
  <si>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</si>
  <si>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</si>
  <si>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</si>
  <si>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</si>
  <si>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</si>
  <si>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</si>
  <si>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</si>
  <si>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</si>
  <si>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</si>
  <si>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</si>
  <si>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</si>
  <si>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</si>
  <si>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</si>
  <si>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</si>
  <si>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</si>
  <si>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</si>
  <si>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</si>
  <si>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</si>
  <si>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</si>
  <si>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</si>
  <si>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</si>
  <si>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</si>
  <si>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</si>
  <si>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</si>
  <si>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</si>
  <si>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</si>
  <si>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</si>
  <si>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</si>
  <si>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</si>
  <si>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</si>
  <si>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</si>
  <si>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</si>
  <si>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</si>
  <si>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</si>
  <si>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</si>
  <si>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</si>
  <si>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</si>
  <si>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</si>
  <si>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</si>
  <si>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</si>
  <si>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</si>
  <si>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</si>
  <si>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</si>
  <si>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</si>
  <si>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</si>
  <si>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</si>
  <si>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</si>
  <si>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</si>
  <si>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</si>
  <si>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</si>
  <si>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</si>
  <si>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</si>
  <si>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</si>
  <si>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</si>
  <si>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</si>
  <si>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</si>
  <si>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</si>
  <si>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</si>
  <si>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</si>
  <si>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</si>
  <si>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</si>
  <si>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</si>
  <si>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</si>
  <si>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</si>
  <si>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</si>
  <si>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</si>
  <si>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</si>
  <si>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</si>
  <si>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</si>
  <si>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</si>
  <si>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</si>
  <si>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</si>
  <si>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</si>
  <si>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</si>
  <si>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</si>
  <si>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</si>
  <si>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</si>
  <si>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</si>
  <si>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</si>
  <si>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</si>
  <si>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</si>
  <si>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</si>
  <si>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</si>
  <si>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</si>
  <si>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</si>
  <si>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</si>
  <si>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</si>
  <si>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</si>
  <si>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</si>
  <si>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</si>
  <si>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</si>
  <si>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</si>
  <si>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</si>
  <si>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</si>
  <si>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</si>
  <si>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</si>
  <si>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</si>
  <si>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</si>
  <si>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</si>
  <si>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</si>
  <si>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</si>
  <si>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</si>
  <si>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</si>
  <si>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</si>
  <si>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</si>
  <si>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</si>
  <si>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</si>
  <si>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</si>
  <si>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</si>
  <si>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</si>
  <si>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</si>
  <si>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</si>
  <si>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</si>
  <si>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</si>
  <si>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</si>
  <si>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</si>
  <si>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</si>
  <si>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</si>
  <si>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</si>
  <si>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</si>
  <si>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</si>
  <si>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</si>
  <si>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</si>
  <si>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</si>
  <si>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</si>
  <si>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</si>
  <si>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</si>
  <si>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</si>
  <si>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</si>
  <si>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</si>
  <si>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</si>
  <si>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</si>
  <si>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</si>
  <si>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</si>
  <si>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</si>
  <si>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</si>
  <si>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</si>
  <si>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</si>
  <si>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</si>
  <si>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</si>
  <si>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</si>
  <si>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</si>
  <si>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</si>
  <si>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</si>
  <si>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</si>
  <si>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</si>
  <si>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</si>
  <si>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</si>
  <si>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</si>
  <si>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</si>
  <si>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</si>
  <si>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</si>
  <si>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</si>
  <si>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</si>
  <si>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</si>
  <si>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</si>
  <si>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</si>
  <si>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</si>
  <si>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</si>
  <si>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</si>
  <si>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</si>
  <si>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</si>
  <si>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</si>
  <si>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</si>
  <si>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</si>
  <si>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</si>
  <si>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</si>
  <si>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</si>
  <si>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</si>
  <si>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</si>
  <si>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</si>
  <si>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</si>
  <si>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</si>
  <si>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</si>
  <si>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</si>
  <si>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</si>
  <si>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</si>
  <si>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</si>
  <si>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</si>
  <si>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</si>
  <si>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</si>
  <si>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</si>
  <si>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</si>
  <si>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</si>
  <si>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</si>
  <si>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</si>
  <si>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</si>
  <si>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</si>
  <si>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</si>
  <si>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</si>
  <si>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</si>
  <si>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</si>
  <si>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</si>
  <si>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</si>
  <si>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</si>
  <si>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</si>
  <si>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</si>
  <si>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</si>
  <si>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</si>
  <si>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</si>
  <si>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</si>
  <si>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</si>
  <si>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</si>
  <si>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</si>
  <si>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</si>
  <si>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</si>
  <si>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</si>
  <si>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</si>
  <si>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</si>
  <si>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</si>
  <si>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</si>
  <si>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</si>
  <si>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</si>
  <si>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</si>
  <si>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</si>
  <si>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</si>
  <si>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</si>
  <si>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</si>
  <si>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</si>
  <si>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</si>
  <si>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</si>
  <si>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</si>
  <si>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</si>
  <si>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</si>
  <si>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</si>
  <si>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</si>
  <si>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</si>
  <si>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</si>
  <si>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</si>
  <si>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</si>
  <si>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</si>
  <si>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</si>
  <si>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</si>
  <si>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</si>
  <si>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</si>
  <si>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</si>
  <si>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</si>
  <si>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</si>
  <si>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</si>
  <si>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</si>
  <si>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</si>
  <si>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</si>
  <si>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</si>
  <si>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</si>
  <si>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</si>
  <si>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</si>
  <si>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</si>
  <si>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</si>
  <si>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</si>
  <si>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</si>
  <si>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</si>
  <si>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</si>
  <si>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</si>
  <si>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</si>
  <si>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</si>
  <si>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</si>
  <si>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</si>
  <si>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</si>
  <si>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</si>
  <si>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</si>
  <si>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</si>
  <si>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</si>
  <si>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</si>
  <si>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</si>
  <si>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</si>
  <si>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</si>
  <si>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</si>
  <si>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</si>
  <si>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</si>
  <si>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</si>
  <si>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</si>
  <si>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</si>
  <si>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</si>
  <si>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</si>
  <si>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</si>
  <si>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</si>
  <si>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</si>
  <si>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</si>
  <si>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</si>
  <si>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</si>
  <si>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</si>
  <si>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</si>
  <si>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</si>
  <si>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</si>
  <si>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</si>
  <si>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</si>
  <si>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</si>
  <si>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</si>
  <si>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</si>
  <si>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</si>
  <si>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</si>
  <si>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</si>
  <si>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</si>
  <si>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</si>
  <si>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</si>
  <si>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</si>
  <si>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</si>
  <si>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</si>
  <si>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</si>
  <si>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</si>
  <si>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</si>
  <si>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</si>
  <si>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</si>
  <si>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</si>
  <si>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</si>
  <si>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</si>
  <si>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</si>
  <si>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</si>
  <si>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</si>
  <si>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</si>
  <si>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</si>
  <si>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</si>
  <si>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</si>
  <si>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</si>
  <si>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</si>
  <si>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</si>
  <si>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</si>
  <si>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</si>
  <si>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</si>
  <si>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</si>
  <si>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</si>
  <si>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</si>
  <si>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</si>
  <si>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</si>
  <si>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</si>
  <si>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</si>
  <si>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</si>
  <si>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</si>
  <si>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</si>
  <si>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</si>
  <si>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</si>
  <si>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</si>
  <si>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</si>
  <si>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</si>
  <si>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</si>
  <si>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</si>
  <si>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</si>
  <si>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</si>
  <si>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</si>
  <si>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</si>
  <si>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</si>
  <si>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</si>
  <si>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</si>
  <si>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</si>
  <si>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</si>
  <si>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</si>
  <si>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</si>
  <si>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</si>
  <si>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</si>
  <si>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</si>
  <si>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</si>
  <si>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</si>
  <si>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</si>
  <si>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</si>
  <si>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</si>
  <si>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</si>
  <si>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</si>
  <si>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</si>
  <si>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</si>
  <si>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</si>
  <si>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</si>
  <si>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</si>
  <si>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</si>
  <si>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</si>
  <si>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</si>
  <si>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</si>
  <si>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</si>
  <si>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</si>
  <si>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</si>
  <si>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</si>
  <si>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</si>
  <si>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</si>
  <si>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</si>
  <si>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</si>
  <si>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</si>
  <si>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</si>
  <si>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</si>
  <si>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</si>
  <si>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</si>
  <si>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</si>
  <si>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</si>
  <si>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</si>
  <si>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</si>
  <si>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</si>
  <si>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</si>
  <si>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</si>
  <si>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</si>
  <si>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</si>
  <si>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</si>
  <si>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</si>
  <si>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</si>
  <si>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</si>
  <si>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</si>
  <si>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</si>
  <si>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</si>
  <si>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</si>
  <si>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</si>
  <si>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</si>
  <si>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</si>
  <si>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</si>
  <si>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</si>
  <si>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</si>
  <si>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</si>
  <si>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</si>
  <si>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</si>
  <si>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</si>
  <si>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</si>
  <si>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</si>
  <si>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</si>
  <si>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</si>
  <si>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</si>
  <si>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</si>
  <si>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</si>
  <si>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</si>
  <si>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</si>
  <si>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</si>
  <si>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</si>
  <si>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</si>
  <si>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</si>
  <si>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</si>
  <si>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</si>
  <si>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</si>
  <si>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</si>
  <si>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</si>
  <si>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</si>
  <si>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</si>
  <si>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</si>
  <si>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</si>
  <si>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</si>
  <si>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</si>
  <si>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</si>
  <si>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</si>
  <si>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</si>
  <si>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</si>
  <si>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</si>
  <si>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</si>
  <si>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</si>
  <si>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</si>
  <si>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</si>
  <si>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</si>
  <si>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</si>
  <si>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</si>
  <si>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</si>
  <si>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</si>
  <si>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</si>
  <si>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</si>
  <si>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</si>
  <si>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</si>
  <si>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</si>
  <si>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</si>
  <si>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</si>
  <si>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</si>
  <si>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</si>
  <si>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</si>
  <si>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</si>
  <si>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</si>
  <si>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</si>
  <si>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</si>
  <si>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</si>
  <si>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</si>
  <si>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</si>
  <si>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</si>
  <si>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</si>
  <si>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</si>
  <si>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</si>
  <si>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</si>
  <si>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</si>
  <si>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</si>
  <si>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</si>
  <si>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</si>
  <si>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</si>
  <si>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</si>
  <si>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</si>
  <si>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</si>
  <si>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</si>
  <si>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</si>
  <si>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</si>
  <si>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</si>
  <si>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</si>
  <si>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</si>
  <si>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</si>
  <si>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</si>
  <si>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</si>
  <si>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</si>
  <si>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</si>
  <si>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</si>
  <si>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</si>
  <si>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</si>
  <si>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</si>
  <si>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</si>
  <si>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</si>
  <si>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</si>
  <si>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</si>
  <si>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</si>
  <si>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</si>
  <si>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</si>
  <si>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</si>
  <si>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</si>
  <si>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</si>
  <si>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</si>
  <si>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</si>
  <si>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</si>
  <si>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</si>
  <si>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</si>
  <si>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</si>
  <si>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</si>
  <si>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</si>
  <si>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</si>
  <si>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</si>
  <si>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</si>
  <si>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</si>
  <si>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</si>
  <si>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</si>
  <si>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</si>
  <si>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</si>
  <si>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</si>
  <si>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</si>
  <si>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</si>
  <si>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</si>
  <si>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</si>
  <si>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</si>
  <si>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</si>
  <si>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</si>
  <si>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</si>
  <si>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</si>
  <si>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</si>
  <si>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</si>
  <si>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</si>
  <si>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</si>
  <si>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</si>
  <si>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</si>
  <si>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</si>
  <si>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</si>
  <si>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</si>
  <si>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</si>
  <si>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</si>
  <si>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</si>
  <si>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</si>
  <si>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</si>
  <si>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</si>
  <si>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</si>
  <si>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</si>
  <si>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</si>
  <si>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</si>
  <si>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</si>
  <si>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</si>
  <si>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</si>
  <si>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</si>
  <si>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</si>
  <si>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</si>
  <si>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</si>
  <si>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</si>
  <si>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</si>
  <si>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</si>
  <si>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</si>
  <si>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</si>
  <si>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</si>
  <si>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</si>
  <si>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</si>
  <si>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</si>
  <si>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</si>
  <si>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</si>
  <si>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</si>
  <si>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</si>
  <si>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</si>
  <si>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</si>
  <si>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</si>
  <si>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</si>
  <si>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</si>
  <si>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</si>
  <si>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</si>
  <si>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</si>
  <si>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</si>
  <si>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</si>
  <si>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</si>
  <si>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</si>
  <si>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</si>
  <si>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</si>
  <si>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</si>
  <si>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</si>
  <si>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</si>
  <si>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</si>
  <si>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</si>
  <si>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</si>
  <si>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</si>
  <si>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</si>
  <si>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</si>
  <si>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</si>
  <si>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</si>
  <si>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</si>
  <si>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</si>
  <si>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</si>
  <si>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</si>
  <si>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</si>
  <si>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</si>
  <si>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</si>
  <si>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</si>
  <si>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</si>
  <si>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</si>
  <si>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</si>
  <si>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</si>
  <si>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</si>
  <si>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</si>
  <si>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</si>
  <si>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</si>
  <si>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</si>
  <si>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</si>
  <si>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</si>
  <si>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</si>
  <si>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</si>
  <si>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</si>
  <si>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</si>
  <si>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</si>
  <si>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</si>
  <si>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</si>
  <si>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</si>
  <si>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</si>
  <si>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</si>
  <si>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</si>
  <si>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</si>
  <si>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</si>
  <si>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</si>
  <si>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</si>
  <si>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</si>
  <si>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</si>
  <si>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</si>
  <si>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</si>
  <si>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</si>
  <si>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</si>
  <si>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</si>
  <si>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</si>
  <si>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</si>
  <si>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</si>
  <si>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</si>
  <si>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</si>
  <si>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</si>
  <si>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</si>
  <si>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</si>
  <si>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</si>
  <si>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</si>
  <si>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</si>
  <si>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</si>
  <si>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</si>
  <si>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</si>
  <si>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</si>
  <si>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</si>
  <si>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</si>
  <si>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</si>
  <si>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</si>
  <si>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</si>
  <si>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</si>
  <si>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</si>
  <si>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</si>
  <si>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</si>
  <si>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</si>
  <si>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</si>
  <si>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</si>
  <si>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</si>
  <si>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</si>
  <si>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</si>
  <si>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</si>
  <si>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</si>
  <si>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</si>
  <si>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</si>
  <si>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</si>
  <si>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</si>
  <si>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</si>
  <si>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</si>
  <si>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</si>
  <si>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</si>
  <si>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</si>
  <si>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</si>
  <si>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</si>
  <si>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</si>
  <si>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</si>
  <si>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</si>
  <si>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</si>
  <si>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</si>
  <si>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</si>
  <si>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</si>
  <si>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</si>
  <si>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</si>
  <si>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</si>
  <si>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</si>
  <si>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</si>
  <si>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</si>
  <si>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</si>
  <si>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</si>
  <si>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</si>
  <si>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</si>
  <si>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</si>
  <si>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</si>
  <si>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</si>
  <si>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</si>
  <si>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</si>
  <si>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</si>
  <si>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</si>
  <si>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</si>
  <si>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</si>
  <si>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</si>
  <si>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</si>
  <si>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</si>
  <si>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</si>
  <si>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</si>
  <si>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</si>
  <si>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</si>
  <si>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</si>
  <si>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</si>
  <si>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</si>
  <si>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</si>
  <si>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</si>
  <si>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</si>
  <si>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</si>
  <si>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</si>
  <si>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</si>
  <si>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</si>
  <si>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</si>
  <si>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</si>
  <si>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</si>
  <si>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</si>
  <si>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</si>
  <si>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</si>
  <si>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</si>
  <si>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</si>
  <si>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</si>
  <si>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</si>
  <si>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</si>
  <si>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</si>
  <si>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</si>
  <si>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</si>
  <si>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</si>
  <si>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</si>
  <si>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</si>
  <si>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</si>
  <si>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</si>
  <si>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</si>
  <si>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</si>
  <si>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</si>
  <si>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</si>
  <si>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</si>
  <si>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</si>
  <si>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</si>
  <si>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</si>
  <si>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</si>
  <si>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</si>
  <si>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</si>
  <si>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</si>
  <si>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</si>
  <si>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</si>
  <si>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</si>
  <si>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</si>
  <si>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</si>
  <si>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</si>
  <si>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</si>
  <si>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</si>
  <si>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</si>
  <si>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</si>
  <si>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</si>
  <si>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</si>
  <si>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</si>
  <si>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</si>
  <si>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</si>
  <si>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</si>
  <si>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</si>
  <si>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</si>
  <si>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</si>
  <si>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</si>
  <si>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</si>
  <si>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</si>
  <si>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</si>
  <si>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</si>
  <si>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</si>
  <si>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</si>
  <si>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</si>
  <si>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</si>
  <si>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</si>
  <si>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</si>
  <si>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</si>
  <si>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</si>
  <si>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</si>
  <si>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</si>
  <si>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</si>
  <si>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</si>
  <si>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</si>
  <si>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</si>
  <si>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</si>
  <si>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</si>
  <si>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</si>
  <si>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</si>
  <si>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</si>
  <si>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</si>
  <si>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</si>
  <si>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</si>
  <si>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</si>
  <si>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</si>
  <si>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</si>
  <si>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</si>
  <si>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</si>
  <si>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</si>
  <si>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</si>
  <si>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</si>
  <si>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</si>
  <si>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</si>
  <si>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</si>
  <si>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</si>
  <si>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</si>
  <si>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</si>
  <si>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</si>
  <si>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</si>
  <si>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</si>
  <si>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</si>
  <si>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</si>
  <si>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</si>
  <si>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</si>
  <si>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</si>
  <si>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</si>
  <si>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</si>
  <si>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</si>
  <si>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</si>
  <si>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</si>
  <si>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</si>
  <si>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</si>
  <si>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</si>
  <si>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</si>
  <si>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</si>
  <si>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</si>
  <si>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</si>
  <si>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</si>
  <si>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</si>
  <si>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</si>
  <si>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</si>
  <si>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</si>
  <si>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</si>
  <si>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</si>
  <si>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</si>
  <si>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</si>
  <si>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</si>
  <si>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</si>
  <si>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</si>
  <si>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</si>
  <si>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</si>
  <si>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</si>
  <si>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</si>
  <si>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</si>
  <si>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</si>
  <si>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</si>
  <si>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</si>
  <si>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</si>
  <si>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</si>
  <si>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</si>
  <si>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</si>
  <si>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</si>
  <si>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</si>
  <si>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</si>
  <si>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</si>
  <si>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</si>
  <si>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</si>
  <si>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</si>
  <si>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</si>
  <si>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</si>
  <si>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</si>
  <si>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</si>
  <si>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</si>
  <si>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</si>
  <si>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</si>
  <si>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</si>
  <si>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</si>
  <si>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</si>
  <si>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</si>
  <si>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</si>
  <si>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</si>
  <si>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</si>
  <si>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</si>
  <si>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</si>
  <si>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</si>
  <si>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</si>
  <si>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</si>
  <si>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</si>
  <si>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</si>
  <si>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</si>
  <si>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</si>
  <si>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</si>
  <si>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</si>
  <si>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</si>
  <si>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</si>
  <si>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</si>
  <si>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</si>
  <si>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</si>
  <si>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</si>
  <si>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</si>
  <si>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</si>
  <si>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</si>
  <si>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</si>
  <si>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</si>
  <si>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</si>
  <si>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</si>
  <si>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</si>
  <si>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</si>
  <si>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</si>
  <si>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</si>
  <si>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</si>
  <si>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</si>
  <si>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</si>
  <si>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</si>
  <si>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</si>
  <si>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</si>
  <si>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</si>
  <si>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</si>
  <si>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</si>
  <si>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</si>
  <si>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</si>
  <si>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</si>
  <si>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</si>
  <si>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</si>
  <si>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</si>
  <si>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</si>
  <si>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</si>
  <si>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</si>
  <si>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</si>
  <si>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</si>
  <si>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</si>
  <si>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</si>
  <si>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</si>
  <si>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</si>
  <si>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</si>
  <si>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</si>
  <si>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</si>
  <si>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</si>
  <si>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</si>
  <si>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</si>
  <si>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</si>
  <si>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</si>
  <si>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</si>
  <si>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</si>
  <si>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</si>
  <si>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</si>
  <si>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</si>
  <si>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</si>
  <si>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</si>
  <si>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</si>
  <si>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</si>
  <si>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</si>
  <si>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</si>
  <si>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</si>
  <si>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</si>
  <si>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</si>
  <si>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</si>
  <si>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</si>
  <si>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</si>
  <si>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</si>
  <si>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</si>
  <si>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</si>
  <si>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</si>
  <si>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</si>
  <si>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</si>
  <si>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</si>
  <si>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</si>
  <si>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</si>
  <si>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</si>
  <si>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</si>
  <si>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</si>
  <si>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</si>
  <si>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</si>
  <si>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</si>
  <si>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</si>
  <si>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</si>
  <si>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</si>
  <si>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</si>
  <si>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</si>
  <si>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</si>
  <si>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</si>
  <si>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</si>
  <si>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</si>
  <si>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</si>
  <si>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</si>
  <si>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</si>
  <si>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</si>
  <si>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</si>
  <si>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</si>
  <si>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</si>
  <si>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</si>
  <si>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</si>
  <si>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</si>
  <si>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</si>
  <si>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</si>
  <si>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</si>
  <si>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</si>
  <si>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</si>
  <si>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</si>
  <si>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</si>
  <si>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</si>
  <si>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</si>
  <si>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</si>
  <si>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</si>
  <si>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</si>
  <si>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</si>
  <si>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</si>
  <si>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</si>
  <si>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</si>
  <si>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</si>
  <si>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</si>
  <si>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</si>
  <si>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</si>
  <si>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</si>
  <si>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</si>
  <si>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</si>
  <si>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</si>
  <si>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</si>
  <si>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</si>
  <si>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</si>
  <si>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</si>
  <si>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</si>
  <si>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</si>
  <si>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</si>
  <si>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</si>
  <si>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</si>
  <si>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</si>
  <si>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</si>
  <si>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</si>
  <si>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</si>
  <si>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</si>
  <si>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</si>
  <si>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</si>
  <si>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</si>
  <si>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</si>
  <si>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</si>
  <si>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</si>
  <si>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</si>
  <si>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</si>
  <si>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</si>
  <si>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</si>
  <si>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</si>
  <si>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</si>
  <si>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</si>
  <si>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</si>
  <si>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</si>
  <si>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</si>
  <si>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</si>
  <si>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</si>
  <si>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</si>
  <si>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</si>
  <si>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</si>
  <si>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</si>
  <si>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</si>
  <si>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</si>
  <si>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</si>
  <si>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</si>
  <si>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</si>
  <si>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</si>
  <si>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</si>
  <si>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</si>
  <si>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</si>
  <si>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</si>
  <si>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</si>
  <si>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</si>
  <si>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</si>
  <si>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</si>
  <si>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</si>
  <si>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</si>
  <si>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</si>
  <si>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</si>
  <si>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</si>
  <si>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</si>
  <si>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</si>
  <si>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</si>
  <si>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</si>
  <si>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</si>
  <si>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</si>
  <si>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</si>
  <si>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</si>
  <si>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</si>
  <si>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</si>
  <si>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</si>
  <si>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</si>
  <si>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</si>
  <si>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</si>
  <si>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</si>
  <si>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</si>
  <si>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</si>
  <si>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</si>
  <si>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</si>
  <si>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</si>
  <si>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</si>
  <si>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</si>
  <si>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</si>
  <si>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</si>
  <si>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</si>
  <si>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</si>
  <si>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</si>
  <si>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</si>
  <si>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</si>
  <si>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</si>
  <si>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</si>
  <si>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</si>
  <si>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</si>
  <si>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</si>
  <si>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</si>
  <si>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</si>
  <si>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</si>
  <si>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</si>
  <si>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</si>
  <si>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</si>
  <si>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</si>
  <si>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</si>
  <si>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</si>
  <si>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</si>
  <si>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</si>
  <si>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</si>
  <si>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</si>
  <si>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</si>
  <si>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</si>
  <si>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</si>
  <si>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</si>
  <si>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</si>
  <si>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</si>
  <si>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</si>
  <si>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</si>
  <si>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</si>
  <si>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</si>
  <si>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</si>
  <si>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</si>
  <si>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</si>
  <si>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</si>
  <si>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</si>
  <si>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</si>
  <si>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</si>
  <si>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</si>
  <si>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</si>
  <si>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</si>
  <si>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</si>
  <si>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</si>
  <si>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</si>
  <si>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</si>
  <si>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</si>
  <si>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</si>
  <si>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</si>
  <si>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</si>
  <si>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</si>
  <si>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</si>
  <si>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</si>
  <si>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</si>
  <si>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</si>
  <si>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</si>
  <si>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</si>
  <si>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</si>
  <si>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</si>
  <si>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</si>
  <si>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</si>
  <si>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</si>
  <si>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</si>
  <si>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</si>
  <si>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</si>
  <si>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</si>
  <si>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</si>
  <si>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</si>
  <si>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</si>
  <si>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</si>
  <si>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</si>
  <si>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</si>
  <si>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</si>
  <si>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</si>
  <si>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</si>
  <si>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</si>
  <si>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</si>
  <si>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</si>
  <si>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</si>
  <si>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</si>
  <si>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</si>
  <si>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</si>
  <si>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</si>
  <si>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</si>
  <si>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</si>
  <si>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</si>
  <si>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</si>
  <si>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</si>
  <si>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</si>
  <si>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</si>
  <si>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</si>
  <si>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</si>
  <si>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</si>
  <si>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</si>
  <si>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</si>
  <si>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</si>
  <si>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</si>
  <si>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</si>
  <si>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</si>
  <si>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</si>
  <si>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</si>
  <si>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</si>
  <si>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</si>
  <si>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</si>
  <si>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</si>
  <si>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</si>
  <si>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</si>
  <si>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</si>
  <si>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</si>
  <si>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</si>
  <si>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</si>
  <si>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</si>
  <si>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</si>
  <si>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</si>
  <si>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</si>
  <si>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</si>
  <si>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</si>
  <si>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</si>
  <si>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</si>
  <si>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</si>
  <si>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</si>
  <si>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</si>
  <si>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</si>
  <si>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</si>
  <si>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</si>
  <si>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</si>
  <si>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</si>
  <si>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</si>
  <si>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</si>
  <si>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</si>
  <si>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</si>
  <si>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</si>
  <si>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</si>
  <si>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</si>
  <si>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</si>
  <si>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</si>
  <si>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</si>
  <si>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</si>
  <si>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</si>
  <si>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</si>
  <si>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</si>
  <si>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</si>
  <si>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</si>
  <si>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</si>
  <si>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</si>
  <si>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</si>
  <si>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</si>
  <si>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</si>
  <si>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</si>
  <si>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</si>
  <si>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</si>
  <si>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</si>
  <si>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</si>
  <si>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</si>
  <si>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</si>
  <si>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</si>
  <si>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</si>
  <si>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</si>
  <si>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</si>
  <si>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</si>
  <si>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</si>
  <si>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</si>
  <si>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</si>
  <si>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</si>
  <si>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</si>
  <si>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</si>
  <si>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</si>
  <si>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</si>
  <si>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</si>
  <si>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</si>
  <si>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</si>
  <si>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</si>
  <si>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</si>
  <si>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</si>
  <si>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</si>
  <si>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</si>
  <si>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</si>
  <si>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</si>
  <si>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</si>
  <si>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</si>
  <si>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</si>
  <si>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</si>
  <si>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</si>
  <si>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</si>
  <si>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</si>
  <si>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</si>
  <si>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</si>
  <si>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</si>
  <si>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</si>
  <si>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</si>
  <si>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</si>
  <si>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</si>
  <si>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</si>
  <si>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</si>
  <si>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</si>
  <si>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</si>
  <si>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</si>
  <si>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</si>
  <si>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</si>
  <si>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</si>
  <si>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</si>
  <si>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</si>
  <si>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</si>
  <si>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</si>
  <si>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</si>
  <si>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</si>
  <si>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</si>
  <si>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</si>
  <si>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</si>
  <si>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</si>
  <si>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</si>
  <si>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</si>
  <si>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</si>
  <si>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</si>
  <si>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</si>
  <si>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</si>
  <si>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</si>
  <si>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</si>
  <si>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</si>
  <si>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</si>
  <si>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</si>
  <si>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</si>
  <si>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</si>
  <si>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</si>
  <si>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</si>
  <si>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</si>
  <si>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</si>
  <si>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</si>
  <si>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</si>
  <si>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</si>
  <si>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</si>
  <si>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</si>
  <si>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</si>
  <si>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</si>
  <si>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</si>
  <si>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</si>
  <si>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</si>
  <si>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</si>
  <si>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</si>
  <si>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</si>
  <si>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</si>
  <si>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</si>
  <si>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</si>
  <si>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</si>
  <si>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</si>
  <si>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</si>
  <si>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</si>
  <si>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</si>
  <si>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</si>
  <si>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</si>
  <si>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</si>
  <si>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</si>
  <si>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</si>
  <si>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</si>
  <si>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</si>
  <si>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</si>
  <si>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</si>
  <si>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</si>
  <si>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</si>
  <si>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</si>
  <si>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</si>
  <si>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</si>
  <si>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</si>
  <si>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</si>
  <si>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</si>
  <si>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</si>
  <si>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</si>
  <si>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</si>
  <si>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</si>
  <si>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</si>
  <si>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</si>
  <si>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</si>
  <si>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</si>
  <si>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</si>
  <si>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</si>
  <si>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</si>
  <si>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</si>
  <si>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</si>
  <si>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</si>
  <si>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</si>
  <si>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</si>
  <si>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</si>
  <si>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</si>
  <si>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</si>
  <si>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</si>
  <si>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</si>
  <si>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</si>
  <si>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</si>
  <si>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</si>
  <si>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</si>
  <si>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</si>
  <si>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</si>
  <si>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</si>
  <si>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</si>
  <si>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</si>
  <si>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</si>
  <si>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</si>
  <si>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</si>
  <si>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</si>
  <si>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</si>
  <si>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</si>
  <si>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</si>
  <si>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</si>
  <si>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</si>
  <si>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</si>
  <si>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</si>
  <si>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</si>
  <si>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</si>
  <si>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</si>
  <si>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</si>
  <si>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</si>
  <si>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</si>
  <si>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</si>
  <si>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</si>
  <si>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</si>
  <si>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</si>
  <si>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</si>
  <si>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</si>
  <si>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</si>
  <si>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</si>
  <si>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</si>
  <si>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</si>
  <si>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</si>
  <si>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</si>
  <si>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</si>
  <si>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</si>
  <si>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</si>
  <si>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</si>
  <si>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</si>
  <si>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</si>
  <si>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</si>
  <si>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</si>
  <si>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</si>
  <si>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</si>
  <si>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</si>
  <si>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</si>
  <si>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</si>
  <si>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</si>
  <si>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</si>
  <si>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</si>
  <si>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</si>
  <si>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</si>
  <si>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</si>
  <si>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</si>
  <si>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</si>
  <si>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</si>
  <si>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</si>
  <si>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</si>
  <si>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</si>
  <si>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</si>
  <si>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</si>
  <si>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</si>
  <si>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</si>
  <si>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</si>
  <si>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</si>
  <si>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</si>
  <si>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</si>
  <si>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</si>
  <si>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</si>
  <si>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</si>
  <si>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</si>
  <si>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</si>
  <si>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</si>
  <si>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</si>
  <si>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</si>
  <si>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</si>
  <si>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</si>
  <si>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</si>
  <si>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</si>
  <si>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</si>
  <si>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</si>
  <si>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</si>
  <si>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</si>
  <si>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</si>
  <si>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</si>
  <si>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</si>
  <si>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</si>
  <si>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</si>
  <si>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</si>
  <si>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</si>
  <si>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</si>
  <si>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</si>
  <si>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</si>
  <si>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</si>
  <si>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</si>
  <si>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</si>
  <si>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</si>
  <si>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</si>
  <si>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</si>
  <si>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</si>
  <si>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</si>
  <si>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</si>
  <si>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</si>
  <si>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</si>
  <si>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</si>
  <si>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</si>
  <si>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</si>
  <si>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</si>
  <si>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</si>
  <si>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</si>
  <si>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</si>
  <si>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</si>
  <si>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</si>
  <si>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</si>
  <si>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</si>
  <si>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</si>
  <si>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</si>
  <si>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</si>
  <si>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</si>
  <si>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</si>
  <si>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</si>
  <si>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</si>
  <si>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</si>
  <si>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</si>
  <si>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</si>
  <si>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</si>
  <si>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</si>
  <si>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</si>
  <si>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</si>
  <si>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</si>
  <si>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</si>
  <si>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</si>
  <si>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</si>
  <si>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</si>
  <si>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</si>
  <si>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</si>
  <si>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</si>
  <si>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</si>
  <si>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</si>
  <si>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</si>
  <si>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</si>
  <si>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</si>
  <si>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</si>
  <si>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</si>
  <si>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</si>
  <si>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</si>
  <si>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</si>
  <si>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</si>
  <si>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</si>
  <si>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</si>
  <si>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</si>
  <si>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</si>
  <si>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</si>
  <si>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</si>
  <si>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</si>
  <si>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</si>
  <si>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</si>
  <si>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</si>
  <si>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</si>
  <si>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</si>
  <si>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</si>
  <si>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</si>
  <si>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</si>
  <si>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</si>
  <si>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</si>
  <si>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</si>
  <si>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</si>
  <si>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</si>
  <si>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</si>
  <si>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</si>
  <si>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</si>
  <si>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</si>
  <si>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</si>
  <si>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</si>
  <si>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</si>
  <si>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</si>
  <si>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</si>
  <si>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</si>
  <si>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</si>
  <si>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</si>
  <si>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</si>
  <si>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</si>
  <si>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</si>
  <si>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</si>
  <si>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</si>
  <si>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</si>
  <si>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</si>
  <si>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</si>
  <si>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</si>
  <si>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</si>
  <si>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</si>
  <si>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</si>
  <si>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</si>
  <si>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</si>
  <si>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</si>
  <si>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</si>
  <si>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</si>
  <si>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</si>
  <si>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</si>
  <si>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</si>
  <si>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</si>
  <si>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</si>
  <si>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</si>
  <si>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</si>
  <si>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</si>
  <si>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</si>
  <si>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</si>
  <si>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</si>
  <si>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</si>
  <si>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</si>
  <si>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</si>
  <si>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</si>
  <si>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</si>
  <si>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</si>
  <si>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</si>
  <si>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</si>
  <si>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</si>
  <si>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</si>
  <si>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</si>
  <si>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</si>
  <si>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</si>
  <si>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</si>
  <si>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</si>
  <si>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</si>
  <si>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</si>
  <si>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</si>
  <si>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</si>
  <si>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</si>
  <si>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</si>
  <si>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</si>
  <si>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</si>
  <si>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</si>
  <si>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</si>
  <si>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</si>
  <si>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</si>
  <si>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</si>
  <si>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</si>
  <si>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</si>
  <si>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</si>
  <si>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</si>
  <si>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</si>
  <si>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</si>
  <si>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</si>
  <si>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</si>
  <si>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</si>
  <si>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</si>
  <si>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</si>
  <si>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</si>
  <si>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</si>
  <si>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</si>
  <si>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</si>
  <si>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</si>
  <si>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</si>
  <si>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</si>
  <si>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</si>
  <si>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</si>
  <si>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</si>
  <si>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</si>
  <si>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</si>
  <si>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</si>
  <si>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</si>
  <si>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</si>
  <si>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</si>
  <si>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</si>
  <si>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</si>
  <si>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</si>
  <si>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</si>
  <si>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</si>
  <si>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</si>
  <si>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</si>
  <si>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</si>
  <si>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</si>
  <si>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</si>
  <si>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</si>
  <si>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</si>
  <si>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</si>
  <si>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</si>
  <si>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</si>
  <si>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</si>
  <si>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</si>
  <si>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</si>
  <si>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</si>
  <si>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</si>
  <si>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</si>
  <si>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</si>
  <si>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</si>
  <si>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</si>
  <si>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</si>
  <si>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</si>
  <si>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</si>
  <si>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</si>
  <si>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</si>
  <si>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</si>
  <si>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</si>
  <si>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</si>
  <si>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</si>
  <si>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</si>
  <si>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</si>
  <si>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</si>
  <si>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</si>
  <si>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</si>
  <si>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</si>
  <si>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</si>
  <si>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</si>
  <si>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</si>
  <si>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</si>
  <si>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</si>
  <si>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</si>
  <si>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</si>
  <si>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</si>
  <si>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</si>
  <si>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</si>
  <si>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</si>
  <si>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</si>
  <si>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</si>
  <si>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</si>
  <si>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</si>
  <si>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</si>
  <si>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</si>
  <si>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</si>
  <si>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</si>
  <si>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</si>
  <si>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</si>
  <si>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</si>
  <si>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</si>
  <si>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</si>
  <si>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</si>
  <si>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</si>
  <si>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</si>
  <si>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</si>
  <si>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</si>
  <si>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</si>
  <si>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</si>
  <si>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</si>
  <si>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</si>
  <si>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</si>
  <si>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</si>
  <si>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</si>
  <si>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</si>
  <si>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</si>
  <si>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</si>
  <si>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</si>
  <si>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</si>
  <si>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</si>
  <si>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</si>
  <si>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</si>
  <si>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</si>
  <si>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</si>
  <si>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</si>
  <si>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</si>
  <si>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</si>
  <si>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</si>
  <si>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</si>
  <si>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</si>
  <si>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</si>
  <si>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</si>
  <si>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</si>
  <si>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</si>
  <si>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</si>
  <si>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</si>
  <si>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</si>
  <si>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</si>
  <si>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</si>
  <si>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</si>
  <si>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</si>
  <si>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</si>
  <si>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</si>
  <si>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</si>
  <si>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</si>
  <si>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</si>
  <si>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</si>
  <si>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</si>
  <si>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</si>
  <si>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</si>
  <si>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</si>
  <si>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</si>
  <si>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</si>
  <si>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</si>
  <si>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</si>
  <si>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</si>
  <si>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</si>
  <si>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</si>
  <si>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</si>
  <si>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</si>
  <si>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</si>
  <si>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</si>
  <si>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</si>
  <si>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</si>
  <si>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</si>
  <si>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</si>
  <si>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</si>
  <si>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</si>
  <si>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</si>
  <si>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</si>
  <si>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</si>
  <si>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</si>
  <si>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</si>
  <si>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</si>
  <si>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</si>
  <si>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</si>
  <si>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</si>
  <si>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</si>
  <si>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</si>
  <si>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</si>
  <si>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</si>
  <si>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</si>
  <si>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</si>
  <si>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</si>
  <si>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</si>
  <si>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</si>
  <si>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</si>
  <si>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</si>
  <si>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</si>
  <si>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</si>
  <si>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</si>
  <si>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</si>
  <si>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</si>
  <si>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</si>
  <si>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</si>
  <si>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</si>
  <si>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</si>
  <si>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</si>
  <si>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</si>
  <si>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</si>
  <si>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</si>
  <si>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</si>
  <si>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</si>
  <si>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</si>
  <si>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</si>
  <si>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</si>
  <si>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</si>
  <si>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</si>
  <si>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</si>
  <si>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</si>
  <si>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</si>
  <si>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</si>
  <si>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</si>
  <si>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</si>
  <si>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</si>
  <si>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</si>
  <si>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</si>
  <si>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</si>
  <si>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</si>
  <si>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</si>
  <si>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</si>
  <si>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</si>
  <si>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</si>
  <si>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</si>
  <si>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</si>
  <si>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</si>
  <si>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</si>
  <si>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</si>
  <si>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</si>
  <si>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</si>
  <si>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</si>
  <si>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</si>
  <si>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</si>
  <si>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</si>
  <si>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</si>
  <si>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</si>
  <si>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</si>
  <si>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</si>
  <si>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</si>
  <si>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</si>
  <si>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</si>
  <si>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</si>
  <si>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</si>
  <si>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</si>
  <si>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</si>
  <si>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</si>
  <si>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</si>
  <si>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</si>
  <si>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</si>
  <si>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</si>
  <si>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</si>
  <si>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</si>
  <si>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</si>
  <si>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</si>
  <si>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</si>
  <si>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</si>
  <si>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</si>
  <si>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</si>
  <si>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</si>
  <si>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</si>
  <si>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</si>
  <si>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</si>
  <si>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</si>
  <si>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</si>
  <si>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</si>
  <si>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</si>
  <si>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</si>
  <si>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</si>
  <si>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</si>
  <si>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</si>
  <si>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</si>
  <si>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</si>
  <si>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</si>
  <si>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</si>
  <si>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</si>
  <si>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</si>
  <si>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</si>
  <si>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</si>
  <si>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</si>
  <si>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</si>
  <si>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</si>
  <si>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</si>
  <si>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</si>
  <si>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</si>
  <si>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</si>
  <si>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</si>
  <si>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</si>
  <si>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</si>
  <si>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</si>
  <si>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</si>
  <si>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</si>
  <si>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</si>
  <si>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</si>
  <si>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</si>
  <si>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</si>
  <si>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</si>
  <si>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</si>
  <si>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</si>
  <si>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</si>
  <si>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</si>
  <si>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</si>
  <si>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</si>
  <si>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</si>
  <si>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</si>
  <si>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</si>
  <si>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</si>
  <si>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</si>
  <si>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</si>
  <si>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</si>
  <si>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</si>
  <si>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</si>
  <si>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</si>
  <si>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</si>
  <si>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</si>
  <si>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</si>
  <si>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</si>
  <si>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</si>
  <si>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</si>
  <si>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</si>
  <si>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</si>
  <si>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</si>
  <si>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</si>
  <si>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</si>
  <si>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</si>
  <si>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</si>
  <si>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</si>
  <si>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</si>
  <si>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</si>
  <si>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</si>
  <si>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</si>
  <si>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</si>
  <si>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</si>
  <si>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</si>
  <si>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</si>
  <si>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</si>
  <si>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</si>
  <si>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</si>
  <si>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</si>
  <si>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</si>
  <si>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</si>
  <si>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</si>
  <si>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</si>
  <si>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</si>
  <si>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</si>
  <si>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</si>
  <si>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</si>
  <si>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</si>
  <si>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</si>
  <si>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</si>
  <si>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</si>
  <si>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</si>
  <si>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</si>
  <si>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</si>
  <si>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</si>
  <si>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</si>
  <si>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</si>
  <si>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</si>
  <si>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</si>
  <si>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</si>
  <si>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</si>
  <si>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</si>
  <si>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</si>
  <si>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</si>
  <si>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</si>
  <si>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</si>
  <si>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</si>
  <si>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</si>
  <si>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</si>
  <si>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</si>
  <si>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</si>
  <si>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</si>
  <si>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</si>
  <si>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</si>
  <si>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</si>
  <si>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</si>
  <si>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</si>
  <si>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</si>
  <si>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</si>
  <si>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</si>
  <si>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</si>
  <si>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</si>
  <si>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</si>
  <si>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</si>
  <si>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</si>
  <si>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</si>
  <si>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</si>
  <si>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</si>
  <si>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</si>
  <si>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</si>
  <si>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</si>
  <si>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</si>
  <si>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</si>
  <si>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</si>
  <si>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</si>
  <si>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</si>
  <si>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</si>
  <si>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</si>
  <si>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</si>
  <si>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</si>
  <si>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</si>
  <si>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</si>
  <si>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</si>
  <si>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</si>
  <si>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</si>
  <si>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</si>
  <si>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</si>
  <si>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</si>
  <si>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</si>
  <si>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</si>
  <si>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</si>
  <si>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</si>
  <si>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</si>
  <si>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</si>
  <si>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</si>
  <si>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</si>
  <si>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</si>
  <si>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</si>
  <si>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</si>
  <si>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</si>
  <si>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</si>
  <si>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</si>
  <si>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</si>
  <si>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</si>
  <si>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</si>
  <si>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</si>
  <si>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</si>
  <si>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</si>
  <si>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</si>
  <si>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</si>
  <si>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</si>
  <si>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</si>
  <si>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</si>
  <si>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</si>
  <si>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</si>
  <si>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</si>
  <si>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</si>
  <si>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</si>
  <si>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</si>
  <si>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</si>
  <si>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</si>
  <si>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</si>
  <si>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</si>
  <si>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</si>
  <si>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</si>
  <si>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</si>
  <si>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</si>
  <si>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</si>
  <si>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</si>
  <si>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</si>
  <si>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</si>
  <si>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</si>
  <si>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</si>
  <si>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</si>
  <si>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</si>
  <si>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</si>
  <si>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</si>
  <si>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</si>
  <si>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</si>
  <si>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</si>
  <si>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</si>
  <si>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</si>
  <si>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</si>
  <si>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</si>
  <si>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</si>
  <si>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</si>
  <si>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</si>
  <si>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</si>
  <si>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</si>
  <si>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</si>
  <si>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</si>
  <si>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</si>
  <si>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</si>
  <si>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</si>
  <si>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</si>
  <si>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</si>
  <si>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</si>
  <si>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</si>
  <si>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</si>
  <si>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</si>
  <si>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</si>
  <si>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</si>
  <si>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</si>
  <si>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</si>
  <si>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</si>
  <si>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</si>
  <si>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</si>
  <si>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</si>
  <si>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</si>
  <si>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</si>
  <si>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</si>
  <si>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</si>
  <si>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</si>
  <si>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</si>
  <si>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</si>
  <si>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</si>
  <si>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</si>
  <si>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</si>
  <si>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</si>
  <si>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</si>
  <si>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</si>
  <si>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</si>
  <si>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</si>
  <si>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</si>
  <si>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</si>
  <si>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</si>
  <si>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</si>
  <si>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</si>
  <si>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</si>
  <si>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</si>
  <si>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</si>
  <si>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</si>
  <si>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</si>
  <si>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</si>
  <si>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</si>
  <si>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</si>
  <si>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</si>
  <si>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</si>
  <si>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</si>
  <si>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</si>
  <si>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</si>
  <si>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</si>
  <si>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</si>
  <si>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</si>
  <si>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</si>
  <si>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</si>
  <si>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</si>
  <si>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</si>
  <si>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</si>
  <si>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</si>
  <si>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</si>
  <si>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</si>
  <si>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</si>
  <si>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</si>
  <si>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</si>
  <si>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</si>
  <si>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</si>
  <si>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</si>
  <si>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</si>
  <si>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</si>
  <si>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</si>
  <si>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</si>
  <si>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</si>
  <si>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</si>
  <si>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</si>
  <si>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</si>
  <si>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</si>
  <si>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</si>
  <si>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</si>
  <si>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</si>
  <si>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</si>
  <si>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</si>
  <si>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</si>
  <si>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</si>
  <si>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</si>
  <si>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</si>
  <si>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</si>
  <si>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</si>
  <si>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</si>
  <si>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</si>
  <si>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</si>
  <si>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</si>
  <si>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</si>
  <si>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</si>
  <si>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</si>
  <si>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</si>
  <si>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</si>
  <si>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</si>
  <si>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</si>
  <si>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</si>
  <si>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</si>
  <si>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</si>
  <si>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</si>
  <si>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</si>
  <si>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</si>
  <si>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</si>
  <si>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</si>
  <si>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</si>
  <si>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</si>
  <si>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</si>
  <si>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</si>
  <si>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</si>
  <si>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</si>
  <si>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</si>
  <si>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</si>
  <si>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</si>
  <si>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</si>
  <si>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</si>
  <si>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</si>
  <si>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</si>
  <si>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</si>
  <si>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</si>
  <si>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</si>
  <si>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</si>
  <si>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</si>
  <si>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</si>
  <si>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</si>
  <si>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</si>
  <si>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</si>
  <si>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</si>
  <si>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</si>
  <si>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</si>
  <si>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</si>
  <si>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</si>
  <si>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</si>
  <si>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</si>
  <si>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</si>
  <si>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</si>
  <si>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</si>
  <si>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</si>
  <si>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</si>
  <si>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</si>
  <si>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</si>
  <si>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</si>
  <si>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</si>
  <si>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</si>
  <si>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</si>
  <si>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</si>
  <si>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</si>
  <si>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</si>
  <si>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</si>
  <si>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</si>
  <si>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</si>
  <si>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</si>
  <si>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</si>
  <si>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</si>
  <si>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</si>
  <si>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</si>
  <si>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</si>
  <si>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</si>
  <si>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</si>
  <si>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</si>
  <si>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</si>
  <si>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</si>
  <si>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</si>
  <si>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</si>
  <si>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</si>
  <si>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</si>
  <si>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</si>
  <si>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</si>
  <si>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</si>
  <si>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</si>
  <si>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</si>
  <si>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</si>
  <si>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</si>
  <si>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</si>
  <si>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</si>
  <si>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</si>
  <si>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</si>
  <si>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</si>
  <si>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</si>
  <si>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</si>
  <si>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</si>
  <si>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</si>
  <si>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</si>
  <si>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</si>
  <si>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</si>
  <si>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</si>
  <si>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</si>
  <si>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</si>
  <si>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</si>
  <si>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</si>
  <si>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</si>
  <si>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</si>
  <si>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</si>
  <si>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</si>
  <si>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</si>
  <si>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</si>
  <si>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</si>
  <si>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</si>
  <si>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</si>
  <si>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</si>
  <si>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</si>
  <si>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</si>
  <si>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</si>
  <si>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</si>
  <si>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</si>
  <si>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</si>
  <si>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</si>
  <si>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</si>
  <si>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</si>
  <si>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</si>
  <si>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</si>
  <si>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</si>
  <si>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</si>
  <si>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</si>
  <si>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</si>
  <si>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</si>
  <si>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</si>
  <si>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</si>
  <si>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</si>
  <si>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</si>
  <si>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</si>
  <si>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</si>
  <si>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</si>
  <si>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</si>
  <si>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</si>
  <si>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</si>
  <si>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</si>
  <si>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</si>
  <si>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</si>
  <si>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</si>
  <si>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</si>
  <si>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</si>
  <si>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</si>
  <si>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</si>
  <si>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</si>
  <si>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</si>
  <si>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</si>
  <si>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</si>
  <si>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</si>
  <si>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</si>
  <si>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</si>
  <si>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</si>
  <si>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</si>
  <si>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</si>
  <si>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</si>
  <si>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</si>
  <si>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</si>
  <si>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</si>
  <si>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</si>
  <si>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</si>
  <si>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</si>
  <si>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</si>
  <si>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</si>
  <si>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</si>
  <si>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</si>
  <si>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</si>
  <si>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</si>
  <si>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</si>
  <si>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</si>
  <si>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</si>
  <si>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</si>
  <si>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</si>
  <si>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</si>
  <si>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</si>
  <si>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</si>
  <si>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</si>
  <si>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</si>
  <si>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</si>
  <si>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</si>
  <si>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</si>
  <si>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</si>
  <si>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</si>
  <si>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</si>
  <si>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</si>
  <si>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</si>
  <si>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</si>
  <si>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</si>
  <si>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</si>
  <si>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</si>
  <si>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</si>
  <si>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</si>
  <si>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</si>
  <si>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</si>
  <si>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</si>
  <si>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</si>
  <si>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</si>
  <si>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</si>
  <si>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</si>
  <si>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</si>
  <si>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</si>
  <si>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</si>
  <si>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</si>
  <si>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</si>
  <si>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</si>
  <si>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</si>
  <si>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</si>
  <si>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</si>
  <si>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</si>
  <si>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</si>
  <si>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</si>
  <si>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</si>
  <si>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</si>
  <si>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</si>
  <si>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</si>
  <si>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</si>
  <si>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</si>
  <si>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</si>
  <si>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</si>
  <si>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</si>
  <si>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</si>
  <si>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</si>
  <si>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</si>
  <si>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</si>
  <si>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</si>
  <si>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</si>
  <si>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</si>
  <si>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</si>
  <si>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</si>
  <si>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</si>
  <si>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</si>
  <si>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</si>
  <si>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</si>
  <si>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</si>
  <si>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</si>
  <si>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</si>
  <si>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</si>
  <si>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</si>
  <si>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</si>
  <si>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</si>
  <si>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</si>
  <si>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</si>
  <si>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</si>
  <si>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</si>
  <si>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</si>
  <si>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</si>
  <si>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</si>
  <si>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</si>
  <si>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</si>
  <si>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</si>
  <si>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</si>
  <si>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</si>
  <si>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</si>
  <si>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</si>
  <si>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</si>
  <si>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</si>
  <si>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</si>
  <si>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</si>
  <si>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</si>
  <si>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</si>
  <si>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</si>
  <si>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</si>
  <si>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</si>
  <si>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</si>
  <si>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</si>
  <si>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</si>
  <si>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</si>
  <si>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</si>
  <si>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</si>
  <si>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</si>
  <si>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</si>
  <si>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</si>
  <si>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</si>
  <si>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</si>
  <si>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</si>
  <si>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</si>
  <si>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</si>
  <si>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</si>
  <si>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</si>
  <si>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</si>
  <si>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</si>
  <si>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</si>
  <si>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</si>
  <si>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</si>
  <si>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</si>
  <si>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</si>
  <si>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</si>
  <si>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</si>
  <si>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</si>
  <si>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</si>
  <si>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</si>
  <si>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</si>
  <si>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</si>
  <si>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</si>
  <si>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</si>
  <si>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</si>
  <si>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</si>
  <si>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</si>
  <si>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</si>
  <si>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</si>
  <si>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</si>
  <si>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</si>
  <si>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</si>
  <si>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</si>
  <si>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</si>
  <si>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</si>
  <si>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</si>
  <si>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</si>
  <si>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</si>
  <si>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</si>
  <si>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</si>
  <si>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</si>
  <si>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</si>
  <si>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</si>
  <si>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</si>
  <si>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</si>
  <si>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</si>
  <si>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</si>
  <si>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</si>
  <si>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</si>
  <si>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</si>
  <si>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</si>
  <si>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</si>
  <si>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</si>
  <si>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</si>
  <si>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</si>
  <si>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</si>
  <si>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</si>
  <si>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</si>
  <si>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</si>
  <si>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</si>
  <si>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</si>
  <si>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</si>
  <si>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</si>
  <si>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</si>
  <si>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</si>
  <si>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</si>
  <si>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</si>
  <si>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</si>
  <si>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</si>
  <si>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</si>
  <si>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</si>
  <si>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</si>
  <si>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</si>
  <si>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</si>
  <si>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</si>
  <si>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</si>
  <si>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</si>
  <si>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</si>
  <si>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</si>
  <si>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</si>
  <si>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</si>
  <si>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</si>
  <si>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</si>
  <si>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</si>
  <si>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</si>
  <si>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</si>
  <si>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</si>
  <si>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</si>
  <si>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</si>
  <si>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</si>
  <si>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</si>
  <si>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</si>
  <si>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</si>
  <si>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</si>
  <si>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</si>
  <si>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</si>
  <si>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</si>
  <si>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</si>
  <si>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</si>
  <si>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</si>
  <si>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</si>
  <si>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</si>
  <si>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</si>
  <si>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</si>
  <si>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</si>
  <si>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</si>
  <si>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</si>
  <si>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</si>
  <si>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</si>
  <si>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</si>
  <si>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</si>
  <si>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</si>
  <si>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</si>
  <si>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</si>
  <si>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</si>
  <si>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</si>
  <si>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</si>
  <si>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</si>
  <si>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</si>
  <si>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</si>
  <si>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</si>
  <si>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</si>
  <si>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</si>
  <si>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</si>
  <si>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</si>
  <si>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</si>
  <si>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</si>
  <si>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</si>
  <si>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</si>
  <si>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</si>
  <si>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</si>
  <si>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</si>
  <si>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</si>
  <si>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</si>
  <si>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</si>
  <si>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</si>
  <si>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</si>
  <si>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</si>
  <si>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</si>
  <si>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</si>
  <si>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</si>
  <si>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</si>
  <si>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</si>
  <si>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</si>
  <si>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</si>
  <si>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</si>
  <si>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</si>
  <si>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</si>
  <si>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</si>
  <si>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</si>
  <si>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</si>
  <si>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</si>
  <si>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</si>
  <si>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</si>
  <si>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</si>
  <si>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</si>
  <si>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</si>
  <si>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</si>
  <si>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</si>
  <si>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</si>
  <si>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</si>
  <si>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</si>
  <si>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</si>
  <si>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</si>
  <si>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</si>
  <si>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</si>
  <si>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</si>
  <si>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</si>
  <si>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</si>
  <si>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</si>
  <si>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</si>
  <si>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</si>
  <si>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</si>
  <si>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</si>
  <si>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</si>
  <si>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</si>
  <si>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</si>
  <si>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</si>
  <si>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</si>
  <si>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</si>
  <si>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</si>
  <si>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</si>
  <si>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</si>
  <si>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</si>
  <si>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</si>
  <si>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</si>
  <si>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</si>
  <si>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</si>
  <si>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</si>
  <si>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</si>
  <si>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</si>
  <si>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</si>
  <si>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</si>
  <si>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</si>
  <si>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</si>
  <si>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</si>
  <si>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</si>
  <si>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</si>
  <si>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</si>
  <si>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</si>
  <si>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</si>
  <si>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</si>
  <si>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</si>
  <si>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</si>
  <si>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</si>
  <si>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</si>
  <si>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</si>
  <si>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</si>
  <si>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</si>
  <si>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</si>
  <si>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</si>
  <si>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</si>
  <si>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</si>
  <si>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</si>
  <si>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</si>
  <si>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</si>
  <si>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</si>
  <si>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</si>
  <si>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</si>
  <si>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</si>
  <si>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</si>
  <si>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</si>
  <si>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</si>
  <si>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</si>
  <si>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</si>
  <si>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</si>
  <si>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</si>
  <si>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</si>
  <si>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</si>
  <si>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</si>
  <si>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</si>
  <si>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</si>
  <si>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</si>
  <si>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</si>
  <si>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</si>
  <si>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</si>
  <si>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</si>
  <si>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</si>
  <si>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</si>
  <si>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</si>
  <si>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</si>
  <si>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</si>
  <si>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</si>
  <si>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</si>
  <si>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</si>
  <si>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</si>
  <si>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</si>
  <si>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</si>
  <si>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</si>
  <si>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</si>
  <si>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</si>
  <si>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</si>
  <si>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</si>
  <si>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</si>
  <si>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</si>
  <si>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</si>
  <si>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</si>
  <si>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</si>
  <si>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</si>
  <si>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</si>
  <si>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</si>
  <si>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</si>
  <si>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</si>
  <si>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</si>
  <si>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</si>
  <si>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</si>
  <si>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</si>
  <si>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</si>
  <si>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</si>
  <si>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</si>
  <si>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</si>
  <si>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</si>
  <si>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</si>
  <si>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</si>
  <si>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</si>
  <si>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</si>
  <si>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</si>
  <si>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</si>
  <si>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</si>
  <si>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</si>
  <si>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</si>
  <si>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</si>
  <si>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</si>
  <si>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</si>
  <si>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</si>
  <si>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</si>
  <si>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</si>
  <si>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</si>
  <si>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</si>
  <si>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</si>
  <si>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</si>
  <si>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</si>
  <si>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</si>
  <si>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</si>
  <si>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</si>
  <si>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</si>
  <si>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</si>
  <si>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</si>
  <si>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</si>
  <si>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</si>
  <si>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</si>
  <si>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</si>
  <si>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</si>
  <si>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</si>
  <si>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</si>
  <si>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</si>
  <si>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</si>
  <si>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</si>
  <si>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</si>
  <si>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</si>
  <si>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</si>
  <si>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</si>
  <si>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</si>
  <si>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</si>
  <si>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</si>
  <si>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</si>
  <si>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</si>
  <si>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</si>
  <si>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</si>
  <si>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</si>
  <si>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</si>
  <si>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</si>
  <si>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</si>
  <si>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</si>
  <si>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</si>
  <si>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</si>
  <si>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</si>
  <si>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</si>
  <si>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</si>
  <si>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</si>
  <si>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</si>
  <si>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</si>
  <si>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</si>
  <si>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</si>
  <si>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</si>
  <si>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</si>
  <si>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</si>
  <si>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</si>
  <si>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</si>
  <si>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</si>
  <si>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</si>
  <si>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</si>
  <si>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</si>
  <si>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</si>
  <si>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</si>
  <si>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</si>
  <si>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</si>
  <si>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</si>
  <si>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</si>
  <si>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</si>
  <si>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</si>
  <si>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</si>
  <si>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</si>
  <si>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</si>
  <si>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</si>
  <si>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</si>
  <si>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</si>
  <si>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</si>
  <si>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</si>
  <si>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</si>
  <si>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</si>
  <si>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</si>
  <si>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</si>
  <si>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</si>
  <si>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</si>
  <si>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</si>
  <si>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</si>
  <si>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</si>
  <si>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</si>
  <si>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</si>
  <si>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</si>
  <si>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</si>
  <si>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</si>
  <si>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</si>
  <si>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</si>
  <si>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</si>
  <si>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</si>
  <si>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</si>
  <si>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</si>
  <si>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</si>
  <si>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</si>
  <si>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</si>
  <si>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</si>
  <si>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</si>
  <si>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</si>
  <si>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</si>
  <si>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</si>
  <si>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</si>
  <si>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</si>
  <si>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</si>
  <si>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</si>
  <si>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</si>
  <si>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</si>
  <si>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</si>
  <si>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</si>
  <si>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</si>
  <si>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</si>
  <si>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</si>
  <si>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</si>
  <si>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</si>
  <si>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</si>
  <si>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</si>
  <si>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</si>
  <si>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</si>
  <si>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</si>
  <si>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</si>
  <si>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</si>
  <si>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</si>
  <si>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</si>
  <si>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</si>
  <si>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</si>
  <si>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</si>
  <si>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</si>
  <si>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</si>
  <si>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</si>
  <si>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</si>
  <si>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</si>
  <si>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</si>
  <si>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</si>
  <si>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</si>
  <si>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</si>
  <si>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</si>
  <si>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</si>
  <si>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</si>
  <si>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</si>
  <si>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</si>
  <si>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</si>
  <si>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</si>
  <si>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</si>
  <si>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</si>
  <si>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</si>
  <si>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</si>
  <si>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</si>
  <si>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</si>
  <si>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</si>
  <si>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</si>
  <si>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</si>
  <si>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</si>
  <si>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</si>
  <si>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</si>
  <si>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</si>
  <si>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</si>
  <si>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</si>
  <si>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</si>
  <si>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</si>
  <si>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</si>
  <si>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</si>
  <si>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</si>
  <si>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</si>
  <si>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</si>
  <si>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</si>
  <si>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</si>
  <si>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</si>
  <si>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</si>
  <si>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</si>
  <si>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</si>
  <si>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</si>
  <si>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</si>
  <si>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</si>
  <si>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</si>
  <si>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</si>
  <si>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</si>
  <si>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</si>
  <si>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</si>
  <si>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</si>
  <si>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</si>
  <si>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</si>
  <si>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</si>
  <si>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</si>
  <si>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</si>
  <si>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</si>
  <si>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</si>
  <si>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</si>
  <si>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</si>
  <si>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</si>
  <si>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</si>
  <si>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</si>
  <si>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</si>
  <si>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</si>
  <si>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</si>
  <si>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</si>
  <si>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</si>
  <si>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</si>
  <si>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</si>
  <si>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</si>
  <si>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</si>
  <si>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</si>
  <si>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</si>
  <si>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</si>
  <si>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</si>
  <si>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</si>
  <si>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</si>
  <si>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</si>
  <si>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</si>
  <si>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</si>
  <si>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</si>
  <si>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</si>
  <si>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</si>
  <si>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</si>
  <si>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</si>
  <si>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</si>
  <si>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</si>
  <si>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</si>
  <si>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</si>
  <si>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</si>
  <si>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</si>
  <si>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</si>
  <si>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</si>
  <si>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</si>
  <si>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</si>
  <si>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</si>
  <si>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</si>
  <si>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</si>
  <si>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</si>
  <si>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</si>
  <si>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</si>
  <si>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</si>
  <si>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</si>
  <si>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</si>
  <si>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</si>
  <si>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</si>
  <si>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</si>
  <si>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</si>
  <si>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</si>
  <si>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</si>
  <si>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</si>
  <si>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</si>
  <si>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</si>
  <si>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</si>
  <si>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</si>
  <si>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</si>
  <si>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</si>
  <si>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</si>
  <si>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</si>
  <si>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</si>
  <si>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</si>
  <si>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</si>
  <si>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</si>
  <si>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</si>
  <si>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</si>
  <si>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</si>
  <si>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</si>
  <si>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</si>
  <si>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</si>
  <si>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</si>
  <si>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</si>
  <si>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</si>
  <si>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</si>
  <si>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</si>
  <si>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</si>
  <si>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</si>
  <si>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</si>
  <si>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</si>
  <si>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</si>
  <si>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</si>
  <si>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</si>
  <si>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</si>
  <si>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</si>
  <si>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</si>
  <si>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</si>
  <si>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</si>
  <si>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</si>
  <si>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</si>
  <si>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</si>
  <si>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</si>
  <si>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</si>
  <si>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</si>
  <si>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</si>
  <si>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</si>
  <si>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</si>
  <si>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</si>
  <si>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</si>
  <si>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</si>
  <si>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</si>
  <si>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</si>
  <si>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</si>
  <si>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</si>
  <si>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</si>
  <si>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</si>
  <si>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</si>
  <si>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</si>
  <si>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</si>
  <si>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</si>
  <si>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</si>
  <si>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</si>
  <si>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</si>
  <si>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</si>
  <si>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</si>
  <si>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</si>
  <si>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</si>
  <si>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</si>
  <si>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</si>
  <si>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</si>
  <si>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</si>
  <si>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</si>
  <si>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</si>
  <si>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</si>
  <si>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</si>
  <si>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</si>
  <si>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</si>
  <si>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</si>
  <si>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</si>
  <si>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</si>
  <si>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</si>
  <si>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</si>
  <si>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</si>
  <si>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</si>
  <si>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</si>
  <si>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</si>
  <si>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</si>
  <si>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</si>
  <si>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</si>
  <si>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</si>
  <si>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</si>
  <si>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</si>
  <si>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</si>
  <si>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</si>
  <si>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</si>
  <si>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</si>
  <si>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</si>
  <si>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</si>
  <si>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</si>
  <si>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</si>
  <si>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</si>
  <si>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</si>
  <si>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</si>
  <si>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</si>
  <si>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</si>
  <si>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</si>
  <si>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</si>
  <si>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</si>
  <si>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</si>
  <si>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</si>
  <si>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</si>
  <si>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</si>
  <si>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</si>
  <si>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</si>
  <si>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</si>
  <si>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</si>
  <si>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</si>
  <si>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</si>
  <si>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</si>
  <si>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</si>
  <si>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</si>
  <si>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</si>
  <si>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</si>
  <si>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</si>
  <si>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</si>
  <si>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</si>
  <si>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</si>
  <si>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</si>
  <si>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</si>
  <si>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</si>
  <si>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</si>
  <si>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</si>
  <si>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</si>
  <si>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</si>
  <si>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</si>
  <si>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</si>
  <si>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</si>
  <si>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</si>
  <si>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</si>
  <si>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</si>
  <si>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</si>
  <si>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</si>
  <si>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</si>
  <si>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</si>
  <si>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</si>
  <si>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</si>
  <si>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</si>
  <si>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</si>
  <si>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</si>
  <si>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</si>
  <si>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</si>
  <si>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</si>
  <si>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</si>
  <si>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</si>
  <si>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</si>
  <si>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</si>
  <si>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</si>
  <si>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</si>
  <si>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</si>
  <si>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</si>
  <si>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</si>
  <si>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</si>
  <si>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</si>
  <si>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</si>
  <si>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</si>
  <si>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</si>
  <si>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</si>
  <si>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</si>
  <si>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</si>
  <si>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</si>
  <si>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</si>
  <si>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</si>
  <si>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</si>
  <si>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</si>
  <si>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</si>
  <si>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</si>
  <si>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</si>
  <si>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</si>
  <si>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</si>
  <si>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</si>
  <si>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</si>
  <si>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</si>
  <si>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</si>
  <si>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</si>
  <si>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</si>
  <si>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</si>
  <si>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</si>
  <si>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</si>
  <si>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</si>
  <si>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</si>
  <si>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</si>
  <si>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</si>
  <si>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</si>
  <si>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</si>
  <si>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</si>
  <si>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</si>
  <si>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</si>
  <si>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</si>
  <si>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</si>
  <si>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</si>
  <si>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</si>
  <si>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</si>
  <si>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</si>
  <si>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</si>
  <si>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</si>
  <si>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</si>
  <si>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</si>
  <si>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</si>
  <si>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</si>
  <si>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</si>
  <si>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</si>
  <si>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</si>
  <si>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</si>
  <si>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</si>
  <si>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</si>
  <si>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</si>
  <si>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</si>
  <si>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</si>
  <si>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</si>
  <si>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</si>
  <si>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</si>
  <si>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</si>
  <si>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</si>
  <si>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</si>
  <si>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</si>
  <si>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</si>
  <si>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</si>
  <si>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</si>
  <si>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</si>
  <si>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</si>
  <si>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</si>
  <si>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</si>
  <si>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</si>
  <si>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</si>
  <si>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</si>
  <si>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</si>
  <si>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</si>
  <si>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</si>
  <si>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</si>
  <si>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</si>
  <si>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</si>
  <si>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</si>
  <si>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</si>
  <si>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</si>
  <si>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</si>
  <si>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</si>
  <si>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</si>
  <si>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</si>
  <si>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</si>
  <si>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</si>
  <si>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</si>
  <si>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</si>
  <si>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</si>
  <si>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</si>
  <si>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</si>
  <si>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</si>
  <si>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</si>
  <si>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</si>
  <si>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</si>
  <si>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</si>
  <si>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</si>
  <si>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</si>
  <si>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</si>
  <si>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</si>
  <si>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</si>
  <si>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</si>
  <si>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</si>
  <si>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</si>
  <si>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</si>
  <si>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</si>
  <si>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</si>
  <si>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</si>
  <si>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</si>
  <si>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</si>
  <si>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</si>
  <si>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</si>
  <si>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</si>
  <si>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</si>
  <si>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</si>
  <si>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</si>
  <si>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</si>
  <si>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</si>
  <si>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</si>
  <si>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</si>
  <si>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</si>
  <si>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</si>
  <si>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</si>
  <si>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</si>
  <si>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</si>
  <si>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</si>
  <si>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</si>
  <si>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</si>
  <si>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</si>
  <si>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</si>
  <si>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</si>
  <si>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</si>
  <si>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</si>
  <si>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</si>
  <si>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</si>
  <si>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</si>
  <si>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</si>
  <si>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</si>
  <si>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</si>
  <si>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</si>
  <si>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</si>
  <si>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</si>
  <si>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</si>
  <si>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</si>
  <si>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</si>
  <si>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</si>
  <si>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</si>
  <si>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</si>
  <si>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</si>
  <si>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</si>
  <si>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</si>
  <si>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</si>
  <si>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</si>
  <si>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</si>
  <si>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</si>
  <si>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</si>
  <si>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</si>
  <si>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</si>
  <si>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</si>
  <si>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</si>
  <si>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</si>
  <si>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</si>
  <si>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</si>
  <si>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</si>
  <si>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</si>
  <si>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</si>
  <si>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</si>
  <si>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</si>
  <si>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</si>
  <si>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</si>
  <si>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</si>
  <si>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</si>
  <si>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</si>
  <si>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</si>
  <si>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</si>
  <si>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</si>
  <si>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</si>
  <si>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</si>
  <si>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</si>
  <si>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</si>
  <si>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</si>
  <si>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</si>
  <si>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</si>
  <si>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</si>
  <si>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</si>
  <si>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</si>
  <si>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</si>
  <si>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</si>
  <si>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</si>
  <si>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</si>
  <si>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</si>
  <si>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</si>
  <si>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</si>
  <si>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</si>
  <si>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</si>
  <si>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</si>
  <si>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</si>
  <si>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</si>
  <si>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</si>
  <si>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</si>
  <si>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</si>
  <si>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</si>
  <si>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</si>
  <si>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</si>
  <si>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</si>
  <si>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</si>
  <si>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</si>
  <si>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</si>
  <si>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</si>
  <si>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</si>
  <si>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</si>
  <si>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</si>
  <si>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</si>
  <si>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</si>
  <si>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</si>
  <si>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</si>
  <si>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</si>
  <si>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</si>
  <si>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</si>
  <si>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</si>
  <si>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</si>
  <si>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</si>
  <si>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</si>
  <si>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</si>
  <si>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</si>
  <si>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</si>
  <si>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</si>
  <si>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</si>
  <si>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</si>
  <si>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</si>
  <si>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</si>
  <si>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</si>
  <si>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</si>
  <si>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</si>
  <si>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</si>
  <si>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</si>
  <si>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</si>
  <si>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</si>
  <si>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</si>
  <si>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</si>
  <si>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</si>
  <si>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</si>
  <si>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</si>
  <si>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</si>
  <si>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</si>
  <si>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</si>
  <si>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</si>
  <si>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</si>
  <si>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</si>
  <si>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</si>
  <si>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</si>
  <si>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</si>
  <si>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</si>
  <si>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</si>
  <si>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</si>
  <si>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</si>
  <si>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</si>
  <si>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</si>
  <si>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</si>
  <si>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</si>
  <si>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</si>
  <si>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</si>
  <si>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</si>
  <si>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</si>
  <si>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</si>
  <si>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</si>
  <si>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</si>
  <si>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</si>
  <si>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</si>
  <si>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</si>
  <si>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</si>
  <si>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</si>
  <si>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</si>
  <si>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</si>
  <si>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</si>
  <si>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</si>
  <si>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</si>
  <si>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</si>
  <si>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</si>
  <si>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</si>
  <si>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</si>
  <si>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</si>
  <si>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</si>
  <si>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</si>
  <si>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</si>
  <si>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</si>
  <si>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</si>
  <si>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</si>
  <si>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</si>
  <si>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</si>
  <si>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</si>
  <si>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</si>
  <si>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</si>
  <si>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</si>
  <si>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</si>
  <si>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</si>
  <si>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</si>
  <si>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</si>
  <si>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</si>
  <si>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</si>
  <si>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</si>
  <si>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</si>
  <si>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</si>
  <si>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</si>
  <si>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</si>
  <si>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</si>
  <si>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</si>
  <si>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</si>
  <si>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</si>
  <si>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</si>
  <si>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</si>
  <si>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</si>
  <si>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</si>
  <si>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</si>
  <si>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</si>
  <si>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</si>
  <si>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</si>
  <si>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</si>
  <si>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</si>
  <si>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</si>
  <si>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</si>
  <si>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</si>
  <si>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</si>
  <si>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</si>
  <si>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</si>
  <si>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</si>
  <si>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</si>
  <si>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</si>
  <si>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</si>
  <si>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</si>
  <si>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</si>
  <si>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</si>
  <si>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</si>
  <si>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</si>
  <si>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</si>
  <si>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</si>
  <si>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</si>
  <si>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</si>
  <si>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</si>
  <si>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</si>
  <si>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</si>
  <si>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</si>
  <si>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</si>
  <si>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</si>
  <si>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</si>
  <si>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</si>
  <si>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</si>
  <si>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</si>
  <si>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</si>
  <si>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</si>
  <si>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</si>
  <si>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</si>
  <si>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</si>
  <si>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</si>
  <si>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</si>
  <si>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</si>
  <si>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</si>
  <si>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</si>
  <si>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</si>
  <si>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</si>
  <si>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</si>
  <si>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</si>
  <si>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</si>
  <si>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</si>
  <si>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</si>
  <si>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</si>
  <si>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</si>
  <si>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</si>
  <si>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</si>
  <si>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</si>
  <si>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</si>
  <si>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</si>
  <si>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</si>
  <si>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</si>
  <si>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</si>
  <si>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</si>
  <si>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</si>
  <si>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</si>
  <si>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</si>
  <si>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</si>
  <si>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</si>
  <si>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</si>
  <si>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</si>
  <si>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</si>
  <si>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</si>
  <si>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</si>
  <si>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</si>
  <si>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</si>
  <si>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</si>
  <si>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</si>
  <si>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</si>
  <si>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</si>
  <si>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</si>
  <si>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</si>
  <si>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</si>
  <si>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</si>
  <si>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</si>
  <si>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</si>
  <si>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</si>
  <si>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</si>
  <si>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</si>
  <si>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</si>
  <si>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</si>
  <si>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</si>
  <si>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</si>
  <si>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</si>
  <si>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</si>
  <si>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</si>
  <si>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</si>
  <si>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</si>
  <si>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</si>
  <si>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</si>
  <si>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</si>
  <si>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</si>
  <si>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</si>
  <si>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</si>
  <si>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</si>
  <si>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</si>
  <si>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</si>
  <si>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</si>
  <si>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</si>
  <si>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</si>
  <si>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</si>
  <si>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</si>
  <si>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</si>
  <si>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</si>
  <si>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</si>
  <si>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</si>
  <si>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</si>
  <si>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</si>
  <si>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</si>
  <si>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</si>
  <si>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</si>
  <si>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</si>
  <si>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</si>
  <si>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</si>
  <si>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</si>
  <si>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</si>
  <si>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</si>
  <si>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</si>
  <si>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</si>
  <si>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</si>
  <si>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</si>
  <si>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</si>
  <si>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</si>
  <si>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</si>
  <si>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</si>
  <si>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</si>
  <si>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</si>
  <si>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</si>
  <si>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</si>
  <si>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</si>
  <si>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</si>
  <si>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</si>
  <si>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</si>
  <si>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</si>
  <si>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</si>
  <si>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</si>
  <si>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</si>
  <si>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</si>
  <si>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</si>
  <si>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</si>
  <si>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</si>
  <si>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</si>
  <si>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</si>
  <si>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</si>
  <si>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</si>
  <si>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</si>
  <si>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</si>
  <si>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</si>
  <si>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</si>
  <si>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</si>
  <si>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</si>
  <si>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</si>
  <si>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</si>
  <si>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</si>
  <si>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</si>
  <si>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</si>
  <si>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</si>
  <si>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</si>
  <si>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</si>
  <si>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</si>
  <si>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</si>
  <si>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</si>
  <si>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</si>
  <si>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</si>
  <si>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</si>
  <si>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</si>
  <si>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</si>
  <si>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</si>
  <si>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</si>
  <si>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</si>
  <si>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</si>
  <si>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</si>
  <si>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</si>
  <si>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</si>
  <si>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</si>
  <si>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</si>
  <si>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</si>
  <si>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</si>
  <si>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</si>
  <si>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</si>
  <si>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</si>
  <si>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</si>
  <si>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</si>
  <si>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</si>
  <si>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</si>
  <si>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</si>
  <si>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</si>
  <si>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</si>
  <si>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</si>
  <si>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</si>
  <si>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</si>
  <si>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</si>
  <si>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</si>
  <si>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</si>
  <si>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</si>
  <si>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</si>
  <si>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</si>
  <si>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</si>
  <si>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</si>
  <si>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</si>
  <si>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</si>
  <si>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</si>
  <si>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</si>
  <si>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</si>
  <si>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</si>
  <si>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</si>
  <si>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</si>
  <si>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</si>
  <si>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</si>
  <si>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</si>
  <si>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</si>
  <si>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</si>
  <si>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</si>
  <si>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</si>
  <si>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</si>
  <si>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</si>
  <si>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</si>
  <si>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</si>
  <si>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</si>
  <si>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</si>
  <si>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</si>
  <si>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</si>
  <si>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</si>
  <si>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</si>
  <si>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</si>
  <si>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</si>
  <si>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</si>
  <si>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</si>
  <si>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</si>
  <si>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</si>
  <si>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</si>
  <si>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</si>
  <si>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</si>
  <si>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</si>
  <si>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</si>
  <si>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</si>
  <si>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</si>
  <si>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</si>
  <si>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</si>
  <si>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</si>
  <si>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</si>
  <si>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</si>
  <si>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</si>
  <si>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</si>
  <si>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</si>
  <si>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</si>
  <si>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</si>
  <si>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</si>
  <si>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</si>
  <si>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</si>
  <si>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</si>
  <si>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</si>
  <si>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</si>
  <si>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</si>
  <si>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</si>
  <si>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</si>
  <si>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</si>
  <si>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</si>
  <si>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</si>
  <si>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</si>
  <si>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</si>
  <si>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</si>
  <si>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</si>
  <si>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</si>
  <si>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</si>
  <si>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</si>
  <si>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</si>
  <si>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</si>
  <si>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</si>
  <si>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</si>
  <si>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</si>
  <si>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</si>
  <si>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</si>
  <si>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</si>
  <si>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</si>
  <si>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</si>
  <si>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</si>
  <si>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</si>
  <si>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</si>
  <si>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</si>
  <si>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</si>
  <si>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</si>
  <si>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</si>
  <si>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</si>
  <si>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</si>
  <si>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</si>
  <si>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</si>
  <si>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</si>
  <si>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</si>
  <si>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</si>
  <si>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</si>
  <si>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</si>
  <si>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</si>
  <si>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</si>
  <si>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</si>
  <si>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</si>
  <si>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</si>
  <si>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</si>
  <si>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</si>
  <si>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</si>
  <si>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</si>
  <si>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</si>
  <si>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</si>
  <si>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</si>
  <si>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</si>
  <si>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</si>
  <si>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</si>
  <si>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</si>
  <si>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</si>
  <si>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</si>
  <si>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</si>
  <si>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</si>
  <si>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</si>
  <si>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</si>
  <si>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</si>
  <si>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</si>
  <si>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</si>
  <si>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</si>
  <si>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</si>
  <si>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</si>
  <si>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</si>
  <si>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</si>
  <si>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</si>
  <si>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</si>
  <si>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</si>
  <si>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</si>
  <si>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</si>
  <si>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</si>
  <si>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</si>
  <si>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</si>
  <si>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</si>
  <si>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</si>
  <si>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</si>
  <si>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</si>
  <si>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</si>
  <si>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</si>
  <si>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</si>
  <si>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</si>
  <si>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</si>
  <si>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</si>
  <si>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</si>
  <si>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</si>
  <si>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</si>
  <si>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</si>
  <si>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</si>
  <si>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</si>
  <si>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</si>
  <si>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</si>
  <si>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</si>
  <si>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</si>
  <si>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</si>
  <si>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</si>
  <si>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</si>
  <si>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</si>
  <si>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</si>
  <si>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</si>
  <si>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</si>
  <si>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</si>
  <si>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</si>
  <si>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</si>
  <si>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</si>
  <si>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</si>
  <si>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</si>
  <si>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</si>
  <si>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</si>
  <si>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</si>
  <si>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</si>
  <si>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</si>
  <si>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</si>
  <si>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</si>
  <si>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</si>
  <si>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</si>
  <si>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</si>
  <si>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</si>
  <si>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</si>
  <si>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</si>
  <si>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</si>
  <si>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</si>
  <si>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</si>
  <si>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</si>
  <si>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</si>
  <si>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</si>
  <si>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</si>
  <si>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</si>
  <si>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</si>
  <si>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</si>
  <si>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</si>
  <si>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</si>
  <si>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</si>
  <si>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</si>
  <si>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</si>
  <si>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</si>
  <si>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</si>
  <si>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</si>
  <si>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</si>
  <si>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</si>
  <si>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</si>
  <si>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</si>
  <si>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</si>
  <si>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</si>
  <si>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</si>
  <si>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</si>
  <si>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</si>
  <si>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</si>
  <si>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</si>
  <si>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</si>
  <si>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</si>
  <si>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</si>
  <si>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</si>
  <si>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</si>
  <si>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</si>
  <si>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</si>
  <si>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</si>
  <si>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</si>
  <si>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</si>
  <si>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</si>
  <si>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</si>
  <si>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</si>
  <si>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</si>
  <si>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</si>
  <si>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</si>
  <si>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</si>
  <si>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</si>
  <si>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</si>
  <si>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</si>
  <si>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</si>
  <si>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</si>
  <si>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</si>
  <si>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</si>
  <si>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</si>
  <si>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</si>
  <si>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</si>
  <si>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</si>
  <si>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</si>
  <si>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</si>
  <si>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</si>
  <si>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</si>
  <si>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</si>
  <si>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</si>
  <si>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</si>
  <si>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</si>
  <si>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</si>
  <si>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</si>
  <si>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</si>
  <si>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</si>
  <si>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</si>
  <si>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</si>
  <si>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</si>
  <si>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</si>
  <si>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</si>
  <si>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</si>
  <si>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</si>
  <si>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</si>
  <si>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</si>
  <si>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</si>
  <si>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</si>
  <si>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</si>
  <si>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</si>
  <si>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</si>
  <si>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</si>
  <si>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</si>
  <si>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</si>
  <si>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</si>
  <si>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</si>
  <si>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</si>
  <si>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</si>
  <si>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</si>
  <si>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</si>
  <si>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</si>
  <si>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</si>
  <si>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</si>
  <si>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</si>
  <si>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</si>
  <si>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</si>
  <si>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</si>
  <si>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</si>
  <si>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</si>
  <si>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</si>
  <si>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</si>
  <si>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</si>
  <si>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</si>
  <si>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</si>
  <si>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</si>
  <si>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</si>
  <si>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</si>
  <si>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</si>
  <si>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</si>
  <si>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</si>
  <si>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</si>
  <si>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</si>
  <si>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</si>
  <si>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</si>
  <si>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</si>
  <si>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</si>
  <si>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</si>
  <si>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</si>
  <si>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</si>
  <si>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</si>
  <si>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</si>
  <si>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</si>
  <si>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</si>
  <si>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</si>
  <si>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</si>
  <si>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</si>
  <si>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</si>
  <si>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</si>
  <si>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</si>
  <si>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</si>
  <si>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</si>
  <si>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</si>
  <si>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</si>
  <si>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</si>
  <si>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</si>
  <si>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</si>
  <si>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</si>
  <si>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</si>
  <si>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</si>
  <si>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</si>
  <si>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</si>
  <si>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</si>
  <si>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</si>
  <si>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</si>
  <si>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</si>
  <si>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</si>
  <si>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</si>
  <si>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</si>
  <si>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</si>
  <si>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</si>
  <si>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</si>
  <si>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</si>
  <si>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</si>
  <si>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</si>
  <si>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</si>
  <si>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</si>
  <si>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</si>
  <si>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</si>
  <si>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</si>
  <si>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</si>
  <si>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</si>
  <si>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</si>
  <si>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</si>
  <si>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</si>
  <si>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</si>
  <si>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</si>
  <si>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</si>
  <si>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</si>
  <si>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</si>
  <si>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</si>
  <si>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</si>
  <si>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</si>
  <si>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</si>
  <si>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</si>
  <si>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</si>
  <si>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</si>
  <si>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</si>
  <si>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</si>
  <si>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</si>
  <si>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</si>
  <si>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</si>
  <si>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</si>
  <si>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</si>
  <si>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</si>
  <si>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</si>
  <si>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</si>
  <si>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</si>
  <si>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</si>
  <si>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</si>
  <si>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</si>
  <si>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</si>
  <si>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</si>
  <si>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</si>
  <si>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</si>
  <si>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</si>
  <si>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</si>
  <si>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</si>
  <si>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</si>
  <si>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</si>
  <si>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</si>
  <si>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</si>
  <si>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</si>
  <si>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</si>
  <si>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</si>
  <si>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</si>
  <si>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</si>
  <si>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</si>
  <si>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</si>
  <si>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</si>
  <si>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</si>
  <si>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</si>
  <si>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</si>
  <si>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</si>
  <si>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</si>
  <si>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</si>
  <si>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</si>
  <si>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</si>
  <si>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</si>
  <si>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</si>
  <si>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</si>
  <si>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</si>
  <si>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</si>
  <si>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</si>
  <si>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</si>
  <si>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</si>
  <si>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</si>
  <si>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</si>
  <si>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</si>
  <si>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</si>
  <si>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</si>
  <si>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</si>
  <si>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</si>
  <si>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</si>
  <si>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</si>
  <si>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</si>
  <si>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</si>
  <si>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</si>
  <si>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</si>
  <si>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</si>
  <si>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</si>
  <si>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</si>
  <si>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</si>
  <si>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</si>
  <si>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</si>
  <si>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</si>
  <si>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</si>
  <si>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</si>
  <si>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</si>
  <si>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</si>
  <si>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</si>
  <si>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</si>
  <si>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</si>
  <si>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</si>
  <si>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</si>
  <si>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</si>
  <si>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</si>
  <si>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</si>
  <si>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</si>
  <si>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</si>
  <si>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</si>
  <si>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</si>
  <si>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</si>
  <si>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</si>
  <si>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</si>
  <si>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</si>
  <si>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</si>
  <si>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</si>
  <si>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</si>
  <si>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</si>
  <si>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</si>
  <si>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</si>
  <si>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</si>
  <si>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</si>
  <si>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</si>
  <si>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</si>
  <si>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</si>
  <si>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</si>
  <si>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</si>
  <si>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</si>
  <si>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</si>
  <si>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</si>
  <si>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</si>
  <si>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</si>
  <si>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</si>
  <si>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</si>
  <si>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</si>
  <si>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</si>
  <si>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</si>
  <si>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</si>
  <si>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</si>
  <si>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</si>
  <si>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</si>
  <si>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</si>
  <si>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</si>
  <si>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</si>
  <si>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</si>
  <si>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</si>
  <si>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</si>
  <si>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</si>
  <si>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</si>
  <si>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</si>
  <si>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</si>
  <si>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</si>
  <si>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</si>
  <si>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</si>
  <si>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</si>
  <si>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</si>
  <si>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</si>
  <si>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</si>
  <si>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</si>
  <si>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</si>
  <si>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</si>
  <si>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</si>
  <si>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</si>
  <si>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</si>
  <si>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</si>
  <si>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</si>
  <si>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</si>
  <si>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</si>
  <si>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</si>
  <si>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</si>
  <si>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</si>
  <si>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</si>
  <si>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</si>
  <si>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</si>
  <si>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</si>
  <si>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</si>
  <si>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</si>
  <si>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</si>
  <si>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</si>
  <si>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</si>
  <si>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</si>
  <si>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</si>
  <si>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</si>
  <si>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</si>
  <si>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</si>
  <si>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</si>
  <si>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</si>
  <si>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</si>
  <si>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</si>
  <si>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</si>
  <si>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</si>
  <si>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</si>
  <si>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</si>
  <si>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</si>
  <si>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</si>
  <si>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</si>
  <si>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</si>
  <si>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</si>
  <si>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</si>
  <si>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</si>
  <si>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</si>
  <si>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</si>
  <si>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</si>
  <si>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</si>
  <si>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</si>
  <si>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</si>
  <si>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</si>
  <si>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</si>
  <si>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</si>
  <si>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</si>
  <si>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</si>
  <si>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</si>
  <si>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</si>
  <si>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</si>
  <si>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</si>
  <si>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</si>
  <si>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</si>
  <si>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</si>
  <si>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</si>
  <si>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</si>
  <si>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</si>
  <si>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</si>
  <si>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</si>
  <si>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</si>
  <si>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</si>
  <si>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</si>
  <si>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</si>
  <si>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</si>
  <si>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</si>
  <si>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</si>
  <si>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</si>
  <si>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</si>
  <si>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</si>
  <si>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</si>
  <si>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</si>
  <si>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</si>
  <si>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</si>
  <si>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</si>
  <si>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</si>
  <si>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</si>
  <si>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</si>
  <si>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</si>
  <si>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</si>
  <si>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</si>
  <si>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</si>
  <si>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</si>
  <si>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</si>
  <si>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</si>
  <si>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</si>
  <si>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</si>
  <si>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</si>
  <si>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</si>
  <si>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</si>
  <si>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</si>
  <si>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</si>
  <si>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</si>
  <si>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</si>
  <si>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</si>
  <si>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</si>
  <si>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</si>
  <si>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</si>
  <si>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</si>
  <si>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</si>
  <si>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</si>
  <si>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</si>
  <si>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</si>
  <si>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</si>
  <si>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</si>
  <si>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</si>
  <si>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</si>
  <si>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</si>
  <si>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</si>
  <si>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</si>
  <si>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</si>
  <si>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</si>
  <si>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</si>
  <si>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</si>
  <si>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</si>
  <si>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</si>
  <si>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</si>
  <si>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</si>
  <si>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</si>
  <si>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</si>
  <si>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</si>
  <si>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</si>
  <si>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</si>
  <si>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</si>
  <si>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</si>
  <si>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</si>
  <si>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</si>
  <si>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</si>
  <si>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</si>
  <si>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</si>
  <si>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</si>
  <si>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</si>
  <si>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</si>
  <si>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</si>
  <si>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</si>
  <si>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</si>
  <si>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</si>
  <si>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</si>
  <si>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</si>
  <si>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</si>
  <si>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</si>
  <si>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</si>
  <si>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</si>
  <si>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</si>
  <si>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</si>
  <si>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</si>
  <si>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</si>
  <si>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</si>
  <si>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</si>
  <si>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</si>
  <si>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</si>
  <si>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</si>
  <si>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</si>
  <si>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</si>
  <si>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</si>
  <si>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</si>
  <si>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</si>
  <si>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</si>
  <si>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</si>
  <si>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</si>
  <si>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</si>
  <si>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</si>
  <si>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</si>
  <si>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</si>
  <si>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</si>
  <si>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</si>
  <si>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</si>
  <si>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</si>
  <si>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</si>
  <si>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</si>
  <si>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</si>
  <si>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</si>
  <si>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</si>
  <si>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</si>
  <si>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</si>
  <si>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</si>
  <si>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</si>
  <si>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</si>
  <si>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</si>
  <si>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</si>
  <si>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</si>
  <si>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</si>
  <si>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</si>
  <si>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</si>
  <si>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</si>
  <si>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</si>
  <si>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</si>
  <si>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</si>
  <si>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</si>
  <si>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</si>
  <si>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</si>
  <si>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</si>
  <si>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</si>
  <si>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</si>
  <si>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</si>
  <si>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</si>
  <si>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</si>
  <si>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</si>
  <si>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</si>
  <si>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</si>
  <si>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</si>
  <si>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</si>
  <si>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</si>
  <si>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</si>
  <si>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</si>
  <si>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</si>
  <si>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</si>
  <si>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</si>
  <si>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</si>
  <si>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</si>
  <si>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</si>
  <si>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</si>
  <si>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</si>
  <si>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</si>
  <si>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</si>
  <si>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</si>
  <si>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</si>
  <si>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</si>
  <si>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</si>
  <si>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</si>
  <si>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</si>
  <si>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</si>
  <si>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</si>
  <si>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</si>
  <si>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</si>
  <si>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</si>
  <si>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</si>
  <si>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</si>
  <si>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</si>
  <si>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</si>
  <si>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</si>
  <si>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</si>
  <si>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</si>
  <si>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</si>
  <si>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</si>
  <si>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</si>
  <si>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</si>
  <si>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</si>
  <si>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</si>
  <si>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</si>
  <si>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</si>
  <si>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</si>
  <si>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</si>
  <si>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</si>
  <si>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</si>
  <si>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</si>
  <si>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</si>
  <si>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</si>
  <si>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</si>
  <si>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</si>
  <si>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</si>
  <si>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</si>
  <si>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</si>
  <si>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</si>
  <si>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</si>
  <si>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</si>
  <si>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</si>
  <si>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</si>
  <si>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</si>
  <si>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</si>
  <si>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</si>
  <si>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</si>
  <si>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</si>
  <si>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</si>
  <si>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</si>
  <si>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</si>
  <si>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</si>
  <si>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</si>
  <si>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</si>
  <si>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</si>
  <si>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</si>
  <si>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</si>
  <si>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</si>
  <si>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</si>
  <si>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</si>
  <si>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</si>
  <si>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</si>
  <si>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</si>
  <si>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</si>
  <si>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</si>
  <si>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</si>
  <si>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</si>
  <si>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</si>
  <si>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</si>
  <si>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</si>
  <si>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</si>
  <si>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</si>
  <si>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</si>
  <si>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</si>
  <si>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</si>
  <si>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</si>
  <si>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</si>
  <si>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</si>
  <si>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</si>
  <si>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</si>
  <si>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</si>
  <si>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</si>
  <si>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</si>
  <si>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</si>
  <si>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</si>
  <si>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</si>
  <si>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</si>
  <si>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</si>
  <si>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</si>
  <si>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</si>
  <si>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</si>
  <si>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</si>
  <si>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</si>
  <si>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</si>
  <si>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</si>
  <si>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</si>
  <si>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</si>
  <si>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</si>
  <si>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</si>
  <si>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</si>
  <si>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</si>
  <si>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</si>
  <si>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</si>
  <si>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</si>
  <si>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</si>
  <si>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</si>
  <si>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</si>
  <si>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</si>
  <si>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</si>
  <si>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</si>
  <si>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</si>
  <si>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</si>
  <si>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</si>
  <si>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</si>
  <si>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</si>
  <si>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</si>
  <si>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</si>
  <si>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</si>
  <si>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</si>
  <si>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</si>
  <si>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</si>
  <si>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</si>
  <si>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</si>
  <si>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</si>
  <si>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</si>
  <si>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</si>
  <si>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</si>
  <si>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</si>
  <si>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</si>
  <si>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</si>
  <si>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</si>
  <si>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</si>
  <si>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</si>
  <si>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</si>
  <si>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</si>
  <si>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</si>
  <si>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</si>
  <si>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</si>
  <si>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</si>
  <si>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</si>
  <si>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</si>
  <si>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</si>
  <si>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</si>
  <si>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</si>
  <si>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</si>
  <si>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</si>
  <si>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</si>
  <si>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</si>
  <si>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</si>
  <si>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</si>
  <si>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</si>
  <si>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</si>
  <si>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</si>
  <si>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</si>
  <si>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</si>
  <si>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</si>
  <si>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</si>
  <si>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</si>
  <si>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</si>
  <si>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</si>
  <si>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</si>
  <si>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</si>
  <si>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</si>
  <si>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</si>
  <si>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</si>
  <si>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</si>
  <si>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</si>
  <si>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</si>
  <si>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</si>
  <si>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</si>
  <si>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</si>
  <si>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</si>
  <si>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</si>
  <si>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</si>
  <si>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</si>
  <si>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</si>
  <si>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</si>
  <si>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</si>
  <si>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</si>
  <si>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</si>
  <si>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</si>
  <si>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</si>
  <si>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</si>
  <si>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</si>
  <si>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</si>
  <si>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</si>
  <si>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</si>
  <si>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</si>
  <si>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</si>
  <si>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</si>
  <si>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</si>
  <si>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</si>
  <si>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</si>
  <si>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</si>
  <si>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</si>
  <si>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</si>
  <si>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</si>
  <si>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</si>
  <si>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</si>
  <si>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</si>
  <si>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</si>
  <si>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</si>
  <si>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</si>
  <si>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</si>
  <si>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</si>
  <si>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</si>
  <si>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</si>
  <si>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</si>
  <si>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</si>
  <si>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</si>
  <si>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</si>
  <si>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</si>
  <si>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</si>
  <si>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</si>
  <si>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</si>
  <si>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</si>
  <si>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</si>
  <si>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</si>
  <si>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</si>
  <si>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</si>
  <si>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</si>
  <si>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</si>
  <si>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</si>
  <si>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</si>
  <si>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</si>
  <si>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</si>
  <si>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</si>
  <si>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</si>
  <si>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</si>
  <si>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</si>
  <si>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</si>
  <si>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</si>
  <si>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</si>
  <si>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</si>
  <si>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</si>
  <si>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</si>
  <si>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</si>
  <si>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</si>
  <si>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</si>
  <si>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</si>
  <si>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</si>
  <si>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</si>
  <si>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</si>
  <si>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</si>
  <si>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</si>
  <si>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</si>
  <si>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</si>
  <si>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</si>
  <si>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</si>
  <si>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</si>
  <si>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</si>
  <si>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</si>
  <si>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</si>
  <si>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</si>
  <si>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</si>
  <si>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</si>
  <si>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</si>
  <si>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</si>
  <si>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</si>
  <si>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</si>
  <si>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</si>
  <si>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</si>
  <si>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</si>
  <si>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</si>
  <si>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</si>
  <si>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</si>
  <si>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</si>
  <si>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</si>
  <si>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</si>
  <si>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</si>
  <si>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</si>
  <si>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</si>
  <si>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</si>
  <si>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</si>
  <si>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</si>
  <si>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</si>
  <si>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</si>
  <si>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</si>
  <si>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</si>
  <si>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</si>
  <si>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</si>
  <si>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</si>
  <si>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</si>
  <si>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</si>
  <si>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</si>
  <si>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</si>
  <si>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</si>
  <si>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</si>
  <si>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</si>
  <si>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</si>
  <si>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</si>
  <si>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</si>
  <si>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</si>
  <si>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</si>
  <si>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</si>
  <si>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</si>
  <si>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</si>
  <si>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</si>
  <si>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</si>
  <si>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</si>
  <si>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</si>
  <si>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</si>
  <si>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</si>
  <si>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</si>
  <si>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</si>
  <si>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</si>
  <si>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</si>
  <si>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</si>
  <si>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</si>
  <si>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</si>
  <si>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</si>
  <si>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</si>
  <si>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</si>
  <si>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</si>
  <si>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</si>
  <si>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</si>
  <si>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</si>
  <si>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</si>
  <si>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</si>
  <si>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</si>
  <si>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</si>
  <si>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</si>
  <si>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</si>
  <si>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</si>
  <si>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</si>
  <si>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</si>
  <si>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</si>
  <si>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</si>
  <si>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</si>
  <si>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</si>
  <si>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</si>
  <si>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</si>
  <si>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</si>
  <si>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</si>
  <si>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</si>
  <si>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</si>
  <si>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</si>
  <si>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</si>
  <si>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</si>
  <si>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</si>
  <si>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</si>
  <si>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</si>
  <si>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</si>
  <si>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</si>
  <si>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</si>
  <si>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</si>
  <si>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</si>
  <si>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</si>
  <si>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</si>
  <si>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</si>
  <si>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</si>
  <si>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</si>
  <si>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</si>
  <si>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</si>
  <si>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</si>
  <si>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</si>
  <si>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</si>
  <si>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</si>
  <si>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</si>
  <si>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</si>
  <si>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</si>
  <si>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</si>
  <si>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</si>
  <si>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</si>
  <si>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</si>
  <si>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</si>
  <si>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</si>
  <si>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</si>
  <si>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</si>
  <si>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</si>
  <si>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</si>
  <si>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</si>
  <si>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</si>
  <si>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</si>
  <si>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</si>
  <si>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</si>
  <si>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</si>
  <si>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</si>
  <si>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</si>
  <si>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</si>
  <si>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</si>
  <si>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</si>
  <si>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</si>
  <si>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</si>
  <si>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</si>
  <si>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</si>
  <si>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</si>
  <si>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</si>
  <si>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</si>
  <si>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</si>
  <si>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</si>
  <si>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</si>
  <si>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</si>
  <si>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</si>
  <si>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</si>
  <si>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</si>
  <si>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</si>
  <si>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</si>
  <si>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</si>
  <si>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</si>
  <si>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</si>
  <si>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</si>
  <si>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</si>
  <si>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</si>
  <si>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</si>
  <si>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</si>
  <si>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</si>
  <si>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</si>
  <si>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</si>
  <si>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</si>
  <si>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</si>
  <si>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</si>
  <si>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</si>
  <si>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</si>
  <si>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</si>
  <si>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</si>
  <si>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</si>
  <si>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</si>
  <si>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</si>
  <si>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</si>
  <si>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</si>
  <si>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</si>
  <si>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</si>
  <si>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</si>
  <si>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</si>
  <si>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</si>
  <si>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</si>
  <si>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</si>
  <si>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</si>
  <si>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</si>
  <si>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</si>
  <si>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</si>
  <si>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</si>
  <si>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</si>
  <si>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</si>
  <si>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</si>
  <si>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</si>
  <si>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</si>
  <si>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</si>
  <si>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</si>
  <si>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</si>
  <si>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</si>
  <si>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</si>
  <si>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</si>
  <si>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</si>
  <si>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</si>
  <si>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</si>
  <si>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</si>
  <si>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</si>
  <si>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</si>
  <si>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</si>
  <si>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</si>
  <si>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</si>
  <si>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</si>
  <si>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</si>
  <si>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</si>
  <si>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</si>
  <si>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</si>
  <si>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</si>
  <si>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</si>
  <si>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</si>
  <si>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</si>
  <si>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</si>
  <si>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</si>
  <si>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</si>
  <si>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</si>
  <si>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</si>
  <si>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</si>
  <si>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</si>
  <si>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</si>
  <si>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</si>
  <si>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</si>
  <si>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</si>
  <si>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</si>
  <si>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</si>
  <si>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</si>
  <si>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</si>
  <si>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</si>
  <si>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</si>
  <si>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</si>
  <si>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</si>
  <si>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</si>
  <si>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</si>
  <si>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</si>
  <si>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</si>
  <si>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</si>
  <si>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</si>
  <si>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</si>
  <si>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</si>
  <si>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</si>
  <si>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</si>
  <si>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</si>
  <si>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</si>
  <si>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</si>
  <si>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</si>
  <si>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</si>
  <si>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</si>
  <si>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</si>
  <si>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</si>
  <si>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</si>
  <si>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</si>
  <si>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</si>
  <si>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</si>
  <si>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</si>
  <si>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</si>
  <si>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</si>
  <si>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</si>
  <si>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</si>
  <si>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</si>
  <si>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</si>
  <si>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</si>
  <si>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</si>
  <si>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</si>
  <si>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</si>
  <si>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</si>
  <si>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</si>
  <si>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</si>
  <si>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</si>
  <si>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</si>
  <si>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</si>
  <si>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</si>
  <si>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</si>
  <si>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</si>
  <si>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</si>
  <si>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</si>
  <si>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</si>
  <si>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</si>
  <si>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</si>
  <si>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</si>
  <si>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</si>
  <si>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</si>
  <si>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</si>
  <si>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</si>
  <si>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</si>
  <si>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</si>
  <si>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</si>
  <si>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</si>
  <si>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</si>
  <si>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</si>
  <si>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</si>
  <si>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</si>
  <si>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</si>
  <si>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</si>
  <si>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</si>
  <si>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</si>
  <si>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</si>
  <si>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</si>
  <si>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</si>
  <si>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</si>
  <si>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</si>
  <si>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</si>
  <si>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</si>
  <si>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</si>
  <si>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</si>
  <si>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</si>
  <si>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</si>
  <si>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</si>
  <si>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</si>
  <si>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</si>
  <si>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</si>
  <si>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</si>
  <si>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</si>
  <si>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</si>
  <si>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</si>
  <si>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</si>
  <si>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</si>
  <si>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</si>
  <si>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</si>
  <si>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</si>
  <si>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</si>
  <si>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</si>
  <si>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</si>
  <si>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</si>
  <si>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</si>
  <si>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</si>
  <si>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</si>
  <si>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</si>
  <si>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</si>
  <si>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</si>
  <si>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</si>
  <si>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</si>
  <si>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</si>
  <si>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</si>
  <si>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</si>
  <si>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</si>
  <si>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</si>
  <si>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</si>
  <si>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</si>
  <si>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</si>
  <si>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</si>
  <si>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</si>
  <si>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</si>
  <si>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</si>
  <si>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</si>
  <si>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</si>
  <si>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</si>
  <si>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</si>
  <si>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</si>
  <si>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</si>
  <si>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</si>
  <si>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</si>
  <si>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</si>
  <si>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</si>
  <si>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</si>
  <si>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</si>
  <si>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</si>
  <si>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</si>
  <si>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</si>
  <si>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</si>
  <si>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</si>
  <si>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</si>
  <si>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</si>
  <si>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</si>
  <si>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</si>
  <si>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</si>
  <si>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</si>
  <si>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</si>
  <si>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</si>
  <si>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</si>
  <si>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</si>
  <si>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</si>
  <si>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</si>
  <si>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</si>
  <si>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</si>
  <si>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</si>
  <si>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</si>
  <si>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</si>
  <si>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</si>
  <si>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</si>
  <si>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</si>
  <si>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</si>
  <si>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</si>
  <si>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</si>
  <si>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</si>
  <si>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</si>
  <si>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</si>
  <si>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</si>
  <si>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</si>
  <si>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</si>
  <si>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</si>
  <si>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</si>
  <si>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</si>
  <si>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</si>
  <si>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</si>
  <si>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</si>
  <si>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</si>
  <si>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</si>
  <si>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</si>
  <si>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</si>
  <si>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</si>
  <si>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</si>
  <si>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</si>
  <si>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</si>
  <si>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</si>
  <si>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</si>
  <si>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</si>
  <si>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</si>
  <si>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</si>
  <si>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</si>
  <si>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</si>
  <si>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</si>
  <si>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</si>
  <si>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</si>
  <si>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</si>
  <si>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</si>
  <si>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</si>
  <si>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</si>
  <si>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</si>
  <si>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</si>
  <si>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</si>
  <si>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</si>
  <si>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</si>
  <si>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</si>
  <si>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</si>
  <si>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</si>
  <si>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</si>
  <si>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</si>
  <si>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</si>
  <si>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</si>
  <si>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</si>
  <si>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</si>
  <si>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</si>
  <si>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</si>
  <si>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</si>
  <si>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</si>
  <si>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</si>
  <si>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</si>
  <si>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</si>
  <si>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</si>
  <si>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</si>
  <si>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</si>
  <si>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</si>
  <si>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</si>
  <si>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</si>
  <si>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</si>
  <si>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</si>
  <si>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</si>
  <si>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</si>
  <si>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</si>
  <si>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</si>
  <si>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</si>
  <si>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</si>
  <si>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</si>
  <si>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</si>
  <si>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</si>
  <si>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</si>
  <si>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</si>
  <si>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</si>
  <si>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</si>
  <si>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</si>
  <si>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</si>
  <si>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</si>
  <si>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</si>
  <si>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</si>
  <si>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</si>
  <si>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</si>
  <si>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</si>
  <si>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</si>
  <si>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</si>
  <si>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</si>
  <si>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</si>
  <si>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</si>
  <si>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</si>
  <si>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</si>
  <si>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</si>
  <si>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</si>
  <si>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</si>
  <si>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</si>
  <si>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</si>
  <si>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</si>
  <si>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</si>
  <si>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</si>
  <si>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</si>
  <si>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</si>
  <si>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</si>
  <si>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</si>
  <si>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</si>
  <si>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</si>
  <si>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</si>
  <si>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</si>
  <si>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</si>
  <si>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</si>
  <si>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</si>
  <si>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</si>
  <si>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</si>
  <si>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</si>
  <si>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</si>
  <si>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</si>
  <si>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</si>
  <si>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</si>
  <si>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</si>
  <si>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</si>
  <si>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</si>
  <si>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</si>
  <si>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</si>
  <si>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</si>
  <si>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</si>
  <si>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</si>
  <si>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</si>
  <si>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</si>
  <si>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</si>
  <si>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</si>
  <si>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</si>
  <si>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</si>
  <si>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</si>
  <si>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</si>
  <si>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</si>
  <si>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</si>
  <si>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</si>
  <si>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</si>
  <si>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</si>
  <si>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</si>
  <si>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</si>
  <si>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</si>
  <si>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</si>
  <si>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</si>
  <si>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</si>
  <si>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</si>
  <si>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</si>
  <si>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</si>
  <si>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</si>
  <si>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</si>
  <si>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</si>
  <si>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</si>
  <si>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</si>
  <si>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</si>
  <si>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</si>
  <si>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</si>
  <si>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</si>
  <si>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</si>
  <si>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</si>
  <si>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</si>
  <si>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</si>
  <si>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</si>
  <si>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</si>
  <si>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</si>
  <si>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</si>
  <si>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</si>
  <si>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</si>
  <si>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</si>
  <si>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</si>
  <si>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</si>
  <si>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</si>
  <si>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</si>
  <si>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</si>
  <si>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</si>
  <si>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</si>
  <si>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</si>
  <si>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</si>
  <si>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</si>
  <si>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</si>
  <si>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</si>
  <si>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</si>
  <si>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</si>
  <si>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</si>
  <si>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</si>
  <si>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</si>
  <si>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</si>
  <si>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</si>
  <si>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</si>
  <si>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</si>
  <si>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</si>
  <si>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</si>
  <si>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</si>
  <si>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</si>
  <si>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</si>
  <si>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</si>
  <si>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</si>
  <si>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</si>
  <si>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</si>
  <si>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</si>
  <si>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</si>
  <si>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</si>
  <si>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</si>
  <si>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</si>
  <si>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</si>
  <si>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</si>
  <si>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</si>
  <si>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</si>
  <si>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</si>
  <si>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</si>
  <si>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</si>
  <si>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</si>
  <si>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</si>
  <si>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</si>
  <si>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</si>
  <si>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</si>
  <si>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</si>
  <si>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</si>
  <si>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</si>
  <si>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</si>
  <si>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</si>
  <si>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</si>
  <si>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</si>
  <si>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</si>
  <si>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</si>
  <si>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</si>
  <si>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</si>
  <si>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</si>
  <si>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</si>
  <si>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</si>
  <si>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</si>
  <si>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</si>
  <si>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</si>
  <si>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</si>
  <si>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</si>
  <si>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</si>
  <si>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</si>
  <si>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</si>
  <si>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</si>
  <si>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</si>
  <si>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</si>
  <si>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</si>
  <si>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</si>
  <si>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</si>
  <si>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</si>
  <si>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</si>
  <si>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</si>
  <si>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</si>
  <si>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</si>
  <si>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</si>
  <si>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</si>
  <si>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</si>
  <si>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</si>
  <si>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</si>
  <si>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</si>
  <si>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</si>
  <si>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</si>
  <si>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</si>
  <si>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</si>
  <si>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</si>
  <si>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</si>
  <si>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</si>
  <si>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</si>
  <si>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</si>
  <si>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</si>
  <si>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</si>
  <si>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</si>
  <si>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</si>
  <si>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</si>
  <si>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</si>
  <si>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</si>
  <si>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</si>
  <si>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</si>
  <si>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</si>
  <si>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</si>
  <si>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</si>
  <si>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</si>
  <si>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</si>
  <si>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</si>
  <si>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</si>
  <si>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</si>
  <si>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</si>
  <si>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</si>
  <si>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</si>
  <si>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</si>
  <si>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</si>
  <si>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</si>
  <si>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</si>
  <si>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</si>
  <si>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</si>
  <si>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</si>
  <si>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</si>
  <si>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</si>
  <si>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</si>
  <si>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</si>
  <si>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</si>
  <si>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</si>
  <si>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</si>
  <si>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</si>
  <si>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</si>
  <si>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</si>
  <si>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</si>
  <si>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</si>
  <si>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</si>
  <si>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</si>
  <si>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</si>
  <si>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</si>
  <si>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</si>
  <si>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</si>
  <si>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</si>
  <si>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</si>
  <si>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</si>
  <si>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</si>
  <si>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</si>
  <si>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</si>
  <si>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</si>
  <si>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</si>
  <si>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</si>
  <si>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</si>
  <si>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</si>
  <si>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</si>
  <si>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</si>
  <si>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</si>
  <si>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</si>
  <si>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</si>
  <si>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</si>
  <si>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</si>
  <si>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</si>
  <si>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</si>
  <si>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</si>
  <si>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</si>
  <si>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</si>
  <si>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</si>
  <si>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</si>
  <si>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</si>
  <si>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</si>
  <si>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</si>
  <si>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</si>
  <si>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</si>
  <si>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</si>
  <si>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</si>
  <si>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</si>
  <si>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</si>
  <si>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</si>
  <si>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</si>
  <si>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</si>
  <si>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</si>
  <si>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</si>
  <si>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</si>
  <si>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</si>
  <si>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</si>
  <si>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</si>
  <si>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</si>
  <si>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</si>
  <si>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</si>
  <si>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</si>
  <si>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</si>
  <si>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</si>
  <si>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</si>
  <si>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</si>
  <si>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</si>
  <si>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</si>
  <si>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</si>
  <si>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</si>
  <si>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</si>
  <si>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</si>
  <si>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</si>
  <si>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</si>
  <si>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</si>
  <si>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</si>
  <si>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</si>
  <si>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</si>
  <si>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</si>
  <si>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</si>
  <si>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</si>
  <si>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</si>
  <si>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</si>
  <si>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</si>
  <si>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</si>
  <si>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</si>
  <si>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</si>
  <si>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</si>
  <si>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</si>
  <si>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</si>
  <si>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</si>
  <si>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</si>
  <si>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</si>
  <si>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</si>
  <si>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</si>
  <si>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</si>
  <si>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</si>
  <si>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</si>
  <si>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</si>
  <si>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</si>
  <si>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</si>
  <si>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</si>
  <si>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</si>
  <si>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</si>
  <si>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</si>
  <si>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</si>
  <si>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</si>
  <si>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</si>
  <si>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</si>
  <si>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</si>
  <si>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</si>
  <si>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</si>
  <si>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</si>
  <si>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</si>
  <si>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</si>
  <si>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</si>
  <si>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</si>
  <si>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</si>
  <si>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</si>
  <si>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</si>
  <si>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</si>
  <si>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</si>
  <si>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</si>
  <si>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</si>
  <si>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</si>
  <si>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</si>
  <si>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</si>
  <si>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</si>
  <si>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</si>
  <si>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</si>
  <si>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</si>
  <si>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</si>
  <si>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</si>
  <si>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</si>
  <si>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</si>
  <si>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</si>
  <si>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</si>
  <si>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</si>
  <si>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</si>
  <si>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</si>
  <si>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</si>
  <si>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</si>
  <si>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</si>
  <si>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</si>
  <si>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</si>
  <si>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</si>
  <si>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</si>
  <si>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</si>
  <si>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</si>
  <si>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</si>
  <si>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</si>
  <si>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</si>
  <si>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</si>
  <si>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</si>
  <si>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</si>
  <si>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</si>
  <si>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</si>
  <si>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</si>
  <si>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</si>
  <si>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</si>
  <si>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</si>
  <si>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</si>
  <si>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</si>
  <si>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</si>
  <si>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</si>
  <si>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</si>
  <si>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</si>
  <si>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</si>
  <si>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</si>
  <si>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</si>
  <si>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</si>
  <si>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</si>
  <si>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</si>
  <si>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</si>
  <si>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</si>
  <si>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</si>
  <si>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</si>
  <si>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</si>
  <si>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</si>
  <si>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</si>
  <si>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</si>
  <si>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</si>
  <si>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</si>
  <si>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</si>
  <si>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</si>
  <si>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</si>
  <si>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</si>
  <si>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</si>
  <si>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</si>
  <si>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</si>
  <si>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</si>
  <si>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</si>
  <si>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</si>
  <si>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</si>
  <si>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</si>
  <si>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</si>
  <si>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</si>
  <si>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</si>
  <si>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</si>
  <si>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</si>
  <si>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</si>
  <si>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</si>
  <si>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</si>
  <si>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</si>
  <si>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</si>
  <si>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</si>
  <si>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</si>
  <si>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</si>
  <si>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</si>
  <si>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</si>
  <si>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</si>
  <si>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</si>
  <si>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</si>
  <si>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</si>
  <si>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</si>
  <si>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</si>
  <si>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</si>
  <si>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</si>
  <si>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</si>
  <si>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</si>
  <si>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</si>
  <si>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</si>
  <si>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</si>
  <si>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</si>
  <si>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</si>
  <si>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</si>
  <si>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</si>
  <si>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</si>
  <si>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</si>
  <si>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</si>
  <si>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</si>
  <si>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</si>
  <si>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</si>
  <si>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</si>
  <si>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</si>
  <si>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</si>
  <si>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</si>
  <si>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</si>
  <si>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</si>
  <si>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</si>
  <si>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</si>
  <si>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</si>
  <si>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</si>
  <si>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</si>
  <si>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</si>
  <si>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</si>
  <si>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</si>
  <si>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</si>
  <si>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</si>
  <si>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</si>
  <si>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</si>
  <si>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</si>
  <si>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</si>
  <si>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</si>
  <si>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</si>
  <si>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</si>
  <si>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</si>
  <si>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</si>
  <si>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</si>
  <si>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</si>
  <si>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</si>
  <si>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</si>
  <si>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</si>
  <si>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</si>
  <si>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</si>
  <si>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</si>
  <si>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</si>
  <si>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</si>
  <si>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</si>
  <si>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</si>
  <si>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</si>
  <si>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</si>
  <si>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</si>
  <si>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</si>
  <si>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</si>
  <si>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</si>
  <si>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</si>
  <si>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</si>
  <si>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</si>
  <si>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</si>
  <si>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</si>
  <si>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</si>
  <si>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</si>
  <si>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</si>
  <si>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</si>
  <si>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</si>
  <si>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</si>
  <si>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</si>
  <si>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</si>
  <si>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</si>
  <si>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</si>
  <si>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</si>
  <si>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</si>
  <si>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</si>
  <si>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</si>
  <si>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</si>
  <si>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</si>
  <si>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</si>
  <si>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</si>
  <si>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</si>
  <si>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</si>
  <si>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</si>
  <si>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</si>
  <si>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</si>
  <si>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</si>
  <si>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</si>
  <si>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</si>
  <si>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</si>
  <si>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</si>
  <si>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</si>
  <si>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</si>
  <si>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</si>
  <si>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</si>
  <si>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</si>
  <si>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</si>
  <si>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</si>
  <si>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</si>
  <si>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</si>
  <si>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</si>
  <si>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</si>
  <si>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</si>
  <si>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</si>
  <si>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</si>
  <si>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</si>
  <si>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</si>
  <si>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</si>
  <si>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</si>
  <si>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</si>
  <si>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</si>
  <si>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</si>
  <si>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</si>
  <si>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</si>
  <si>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</si>
  <si>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</si>
  <si>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</si>
  <si>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</si>
  <si>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</si>
  <si>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</si>
  <si>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</si>
  <si>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</si>
  <si>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</si>
  <si>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</si>
  <si>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</si>
  <si>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</si>
  <si>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</si>
  <si>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</si>
  <si>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</si>
  <si>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</si>
  <si>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</si>
  <si>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</si>
  <si>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</si>
  <si>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</si>
  <si>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</si>
  <si>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</si>
  <si>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</si>
  <si>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</si>
  <si>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</si>
  <si>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</si>
  <si>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</si>
  <si>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</si>
  <si>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</si>
  <si>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</si>
  <si>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</si>
  <si>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</si>
  <si>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</si>
  <si>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</si>
  <si>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</si>
  <si>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</si>
  <si>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</si>
  <si>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</si>
  <si>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</si>
  <si>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</si>
  <si>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</si>
  <si>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</si>
  <si>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</si>
  <si>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</si>
  <si>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</si>
  <si>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</si>
  <si>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</si>
  <si>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</si>
  <si>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</si>
  <si>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</si>
  <si>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</si>
  <si>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</si>
  <si>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</si>
  <si>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</si>
  <si>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</si>
  <si>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</si>
  <si>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</si>
  <si>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</si>
  <si>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</si>
  <si>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</si>
  <si>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</si>
  <si>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</si>
  <si>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</si>
  <si>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</si>
  <si>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</si>
  <si>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</si>
  <si>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</si>
  <si>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</si>
  <si>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</si>
  <si>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</si>
  <si>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</si>
  <si>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</si>
  <si>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</si>
  <si>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</si>
  <si>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</si>
  <si>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</si>
  <si>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</si>
  <si>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</si>
  <si>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</si>
  <si>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</si>
  <si>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</si>
  <si>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</si>
  <si>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</si>
  <si>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</si>
  <si>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</si>
  <si>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</si>
  <si>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</si>
  <si>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</si>
  <si>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</si>
  <si>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</si>
  <si>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</si>
  <si>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</si>
  <si>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</si>
  <si>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</si>
  <si>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</si>
  <si>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</si>
  <si>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</si>
  <si>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</si>
  <si>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</si>
  <si>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</si>
  <si>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</si>
  <si>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</si>
  <si>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</si>
  <si>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</si>
  <si>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</si>
  <si>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</si>
  <si>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</si>
  <si>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</si>
  <si>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</si>
  <si>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</si>
  <si>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</si>
  <si>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</si>
  <si>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</si>
  <si>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</si>
  <si>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</si>
  <si>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</si>
  <si>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</si>
  <si>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</si>
  <si>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</si>
  <si>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</si>
  <si>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</si>
  <si>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</si>
  <si>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</si>
  <si>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</si>
  <si>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</si>
  <si>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</si>
  <si>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</si>
  <si>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</si>
  <si>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</si>
  <si>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</si>
  <si>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</si>
  <si>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</si>
  <si>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</si>
  <si>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</si>
  <si>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</si>
  <si>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</si>
  <si>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</si>
  <si>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</si>
  <si>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</si>
  <si>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</si>
  <si>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</si>
  <si>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</si>
  <si>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</si>
  <si>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</si>
  <si>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</si>
  <si>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</si>
  <si>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</si>
  <si>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</si>
  <si>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</si>
  <si>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</si>
  <si>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</si>
  <si>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</si>
  <si>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</si>
  <si>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</si>
  <si>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</si>
  <si>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</si>
  <si>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</si>
  <si>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</si>
  <si>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</si>
  <si>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</si>
  <si>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</si>
  <si>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</si>
  <si>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</si>
  <si>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</si>
  <si>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</si>
  <si>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</si>
  <si>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</si>
  <si>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</si>
  <si>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</si>
  <si>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</si>
  <si>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</si>
  <si>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</si>
  <si>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</si>
  <si>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</si>
  <si>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</si>
  <si>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</si>
  <si>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</si>
  <si>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</si>
  <si>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</si>
  <si>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</si>
  <si>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</si>
  <si>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</si>
  <si>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</si>
  <si>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</si>
  <si>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</si>
  <si>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</si>
  <si>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</si>
  <si>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</si>
  <si>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</si>
  <si>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</si>
  <si>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</si>
  <si>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</si>
  <si>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</si>
  <si>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</si>
  <si>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</si>
  <si>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</si>
  <si>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</si>
  <si>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</si>
  <si>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</si>
  <si>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</si>
  <si>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</si>
  <si>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</si>
  <si>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</si>
  <si>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</si>
  <si>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</si>
  <si>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</si>
  <si>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</si>
  <si>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</si>
  <si>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</si>
  <si>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</si>
  <si>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</si>
  <si>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</si>
  <si>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</si>
  <si>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</si>
  <si>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</si>
  <si>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</si>
  <si>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</si>
  <si>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</si>
  <si>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</si>
  <si>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</si>
  <si>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</si>
  <si>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</si>
  <si>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</si>
  <si>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</si>
  <si>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</si>
  <si>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</si>
  <si>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</si>
  <si>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</si>
  <si>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</si>
  <si>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</si>
  <si>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</si>
  <si>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</si>
  <si>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</si>
  <si>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</si>
  <si>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</si>
  <si>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</si>
  <si>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</si>
  <si>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</si>
  <si>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</si>
  <si>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</si>
  <si>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</si>
  <si>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</si>
  <si>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</si>
  <si>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</si>
  <si>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</si>
  <si>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</si>
  <si>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</si>
  <si>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</si>
  <si>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</si>
  <si>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</si>
  <si>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</si>
  <si>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</si>
  <si>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</si>
  <si>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</si>
  <si>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</si>
  <si>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</si>
  <si>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</si>
  <si>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</si>
  <si>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</si>
  <si>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</si>
  <si>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</si>
  <si>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</si>
  <si>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</si>
  <si>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</si>
  <si>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</si>
  <si>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</si>
  <si>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</si>
  <si>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</si>
  <si>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</si>
  <si>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</si>
  <si>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</si>
  <si>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</si>
  <si>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</si>
  <si>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</si>
  <si>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</si>
  <si>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</si>
  <si>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</si>
  <si>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</si>
  <si>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</si>
  <si>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</si>
  <si>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</si>
  <si>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</si>
  <si>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</si>
  <si>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</si>
  <si>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</si>
  <si>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</si>
  <si>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</si>
  <si>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</si>
  <si>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</si>
  <si>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</si>
  <si>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</si>
  <si>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</si>
  <si>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</si>
  <si>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</si>
  <si>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</si>
  <si>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</si>
  <si>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</si>
  <si>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</si>
  <si>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</si>
  <si>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</si>
  <si>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</si>
  <si>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</si>
  <si>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</si>
  <si>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</si>
  <si>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</si>
  <si>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</si>
  <si>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</si>
  <si>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</si>
  <si>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</si>
  <si>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</si>
  <si>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</si>
  <si>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</si>
  <si>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</si>
  <si>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</si>
  <si>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</si>
  <si>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</si>
  <si>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</si>
  <si>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</si>
  <si>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</si>
  <si>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</si>
  <si>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</si>
  <si>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</si>
  <si>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</si>
  <si>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</si>
  <si>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</si>
  <si>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</si>
  <si>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</si>
  <si>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</si>
  <si>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</si>
  <si>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</si>
  <si>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</si>
  <si>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</si>
  <si>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</si>
  <si>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</si>
  <si>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</si>
  <si>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</si>
  <si>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</si>
  <si>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</si>
  <si>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</si>
  <si>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</si>
  <si>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</si>
  <si>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</si>
  <si>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</si>
  <si>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</si>
  <si>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</si>
  <si>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</si>
  <si>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</si>
  <si>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</si>
  <si>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</si>
  <si>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</si>
  <si>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</si>
  <si>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</si>
  <si>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</si>
  <si>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</si>
  <si>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</si>
  <si>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</si>
  <si>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</si>
  <si>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</si>
  <si>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</si>
  <si>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</si>
  <si>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</si>
  <si>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</si>
  <si>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</si>
  <si>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</si>
  <si>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</si>
  <si>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</si>
  <si>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</si>
  <si>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</si>
  <si>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</si>
  <si>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</si>
  <si>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</si>
  <si>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</si>
  <si>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</si>
  <si>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</si>
  <si>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</si>
  <si>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</si>
  <si>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</si>
  <si>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</si>
  <si>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</si>
  <si>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</si>
  <si>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</si>
  <si>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</si>
  <si>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</si>
  <si>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</si>
  <si>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</si>
  <si>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</si>
  <si>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</si>
  <si>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</si>
  <si>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</si>
  <si>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</si>
  <si>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</si>
  <si>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</si>
  <si>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</si>
  <si>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</si>
  <si>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</si>
  <si>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</si>
  <si>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</si>
  <si>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</si>
  <si>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</si>
  <si>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</si>
  <si>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</si>
  <si>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</si>
  <si>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</si>
  <si>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</si>
  <si>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</si>
  <si>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</si>
  <si>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</si>
  <si>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</si>
  <si>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</si>
  <si>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</si>
  <si>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</si>
  <si>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</si>
  <si>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</si>
  <si>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</si>
  <si>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</si>
  <si>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</si>
  <si>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</si>
  <si>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</si>
  <si>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</si>
  <si>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</si>
  <si>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</si>
  <si>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</si>
  <si>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</si>
  <si>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</si>
  <si>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</si>
  <si>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</si>
  <si>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</si>
  <si>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</si>
  <si>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</si>
  <si>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</si>
  <si>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</si>
  <si>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</si>
  <si>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</si>
  <si>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</si>
  <si>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</si>
  <si>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</si>
  <si>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</si>
  <si>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</si>
  <si>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</si>
  <si>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</si>
  <si>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</si>
  <si>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</si>
  <si>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</si>
  <si>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</si>
  <si>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</si>
  <si>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</si>
  <si>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</si>
  <si>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</si>
  <si>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</si>
  <si>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</si>
  <si>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</si>
  <si>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</si>
  <si>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</si>
  <si>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</si>
  <si>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</si>
  <si>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</si>
  <si>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</si>
  <si>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</si>
  <si>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</si>
  <si>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</si>
  <si>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</si>
  <si>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</si>
  <si>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</si>
  <si>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</si>
  <si>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</si>
  <si>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</si>
  <si>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</si>
  <si>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</si>
  <si>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</si>
  <si>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</si>
  <si>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</si>
  <si>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</si>
  <si>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</si>
  <si>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</si>
  <si>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</si>
  <si>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</si>
  <si>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</si>
  <si>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</si>
  <si>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</si>
  <si>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</si>
  <si>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</si>
  <si>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</si>
  <si>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</si>
  <si>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</si>
  <si>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</si>
  <si>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</si>
  <si>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</si>
  <si>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</si>
  <si>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</si>
  <si>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</si>
  <si>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</si>
  <si>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</si>
  <si>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</si>
  <si>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</si>
  <si>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</si>
  <si>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</si>
  <si>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</si>
  <si>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</si>
  <si>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</si>
  <si>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</si>
  <si>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</si>
  <si>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</si>
  <si>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</si>
  <si>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</si>
  <si>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</si>
  <si>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</si>
  <si>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</si>
  <si>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</si>
  <si>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</si>
  <si>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</si>
  <si>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</si>
  <si>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</si>
  <si>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</si>
  <si>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</si>
  <si>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</si>
  <si>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</si>
  <si>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</si>
  <si>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</si>
  <si>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</si>
  <si>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</si>
  <si>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</si>
  <si>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</si>
  <si>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</si>
  <si>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</si>
  <si>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</si>
  <si>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</si>
  <si>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</si>
  <si>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</si>
  <si>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</si>
  <si>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</si>
  <si>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</si>
  <si>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</si>
  <si>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</si>
  <si>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</si>
  <si>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</si>
  <si>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</si>
  <si>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</si>
  <si>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</si>
  <si>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</si>
  <si>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</si>
  <si>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</si>
  <si>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</si>
  <si>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</si>
  <si>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</si>
  <si>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</si>
  <si>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</si>
  <si>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</si>
  <si>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</si>
  <si>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</si>
  <si>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</si>
  <si>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</si>
  <si>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</si>
  <si>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</si>
  <si>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</si>
  <si>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</si>
  <si>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</si>
  <si>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</si>
  <si>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</si>
  <si>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</si>
  <si>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</si>
  <si>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</si>
  <si>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</si>
  <si>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</si>
  <si>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</si>
  <si>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</si>
  <si>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</si>
  <si>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</si>
  <si>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</si>
  <si>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</si>
  <si>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</si>
  <si>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</si>
  <si>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</si>
  <si>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</si>
  <si>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</si>
  <si>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</si>
  <si>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</si>
  <si>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</si>
  <si>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</si>
  <si>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</si>
  <si>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</si>
  <si>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</si>
  <si>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</si>
  <si>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</si>
  <si>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</si>
  <si>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</si>
  <si>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</si>
  <si>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</si>
  <si>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</si>
  <si>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</si>
  <si>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</si>
  <si>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</si>
  <si>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</si>
  <si>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</si>
  <si>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</si>
  <si>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</si>
  <si>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</si>
  <si>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</si>
  <si>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</si>
  <si>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</si>
  <si>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</si>
  <si>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</si>
  <si>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</si>
  <si>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</si>
  <si>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</si>
  <si>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</si>
  <si>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</si>
  <si>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</si>
  <si>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</si>
  <si>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</si>
  <si>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</si>
  <si>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</si>
  <si>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</si>
  <si>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</si>
  <si>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</si>
  <si>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</si>
  <si>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</si>
  <si>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</si>
  <si>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</si>
  <si>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</si>
  <si>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</si>
  <si>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</si>
  <si>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</si>
  <si>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</si>
  <si>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</si>
  <si>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</si>
  <si>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</si>
  <si>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</si>
  <si>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</si>
  <si>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</si>
  <si>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</si>
  <si>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</si>
  <si>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</si>
  <si>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</si>
  <si>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</si>
  <si>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</si>
  <si>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</si>
  <si>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</si>
  <si>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</si>
  <si>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</si>
  <si>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</si>
  <si>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</si>
  <si>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</si>
  <si>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</si>
  <si>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</si>
  <si>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</si>
  <si>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</si>
  <si>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</si>
  <si>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</si>
  <si>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</si>
  <si>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</si>
  <si>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</si>
  <si>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</si>
  <si>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</si>
  <si>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</si>
  <si>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</si>
  <si>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</si>
  <si>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</si>
  <si>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</si>
  <si>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</si>
  <si>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</si>
  <si>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</si>
  <si>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</si>
  <si>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</si>
  <si>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</si>
  <si>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</si>
  <si>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</si>
  <si>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</si>
  <si>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</si>
  <si>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</si>
  <si>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</si>
  <si>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</si>
  <si>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</si>
  <si>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</si>
  <si>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</si>
  <si>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</si>
  <si>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</si>
  <si>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</si>
  <si>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</si>
  <si>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</si>
  <si>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</si>
  <si>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</si>
  <si>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</si>
  <si>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</si>
  <si>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</si>
  <si>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</si>
  <si>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</si>
  <si>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</si>
  <si>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</si>
  <si>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</si>
  <si>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</si>
  <si>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</si>
  <si>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</si>
  <si>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</si>
  <si>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</si>
  <si>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</si>
  <si>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</si>
  <si>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</si>
  <si>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</si>
  <si>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</si>
  <si>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</si>
  <si>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</si>
  <si>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</si>
  <si>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</si>
  <si>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</si>
  <si>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</si>
  <si>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</si>
  <si>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</si>
  <si>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</si>
  <si>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</si>
  <si>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</si>
  <si>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</si>
  <si>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</si>
  <si>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</si>
  <si>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</si>
  <si>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</si>
  <si>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</si>
  <si>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</si>
  <si>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</si>
  <si>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</si>
  <si>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</si>
  <si>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</si>
  <si>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</si>
  <si>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</si>
  <si>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</si>
  <si>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</si>
  <si>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</si>
  <si>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</si>
  <si>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</si>
  <si>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</si>
  <si>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</si>
  <si>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</si>
  <si>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</si>
  <si>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</si>
  <si>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</si>
  <si>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</si>
  <si>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</si>
  <si>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</si>
  <si>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</si>
  <si>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</si>
  <si>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</si>
  <si>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</si>
  <si>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</si>
  <si>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</si>
  <si>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</si>
  <si>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</si>
  <si>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</si>
  <si>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</si>
  <si>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</si>
  <si>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</si>
  <si>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</si>
  <si>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</si>
  <si>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</si>
  <si>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</si>
  <si>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</si>
  <si>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</si>
  <si>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</si>
  <si>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</si>
  <si>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</si>
  <si>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</si>
  <si>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</si>
  <si>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</si>
  <si>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</si>
  <si>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</si>
  <si>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</si>
  <si>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</si>
  <si>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</si>
  <si>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</si>
  <si>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</si>
  <si>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</si>
  <si>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</si>
  <si>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</si>
  <si>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</si>
  <si>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</si>
  <si>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</si>
  <si>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</si>
  <si>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</si>
  <si>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</si>
  <si>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</si>
  <si>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</si>
  <si>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</si>
  <si>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</si>
  <si>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</si>
  <si>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</si>
  <si>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</si>
  <si>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</si>
  <si>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</si>
  <si>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</si>
  <si>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</si>
  <si>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</si>
  <si>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</si>
  <si>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</si>
  <si>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</si>
  <si>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</si>
  <si>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</si>
  <si>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</si>
  <si>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</si>
  <si>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</si>
  <si>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</si>
  <si>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</si>
  <si>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</si>
  <si>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</si>
  <si>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</si>
  <si>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</si>
  <si>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</si>
  <si>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</si>
  <si>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</si>
  <si>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</si>
  <si>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</si>
  <si>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</si>
  <si>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</si>
  <si>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</si>
  <si>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</si>
  <si>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</si>
  <si>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</si>
  <si>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</si>
  <si>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</si>
  <si>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</si>
  <si>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</si>
  <si>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</si>
  <si>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</si>
  <si>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</si>
  <si>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</si>
  <si>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</si>
  <si>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</si>
  <si>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</si>
  <si>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</si>
  <si>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</si>
  <si>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</si>
  <si>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</si>
  <si>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</si>
  <si>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</si>
  <si>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</si>
  <si>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</si>
  <si>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</si>
  <si>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</si>
  <si>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</si>
  <si>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</si>
  <si>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</si>
  <si>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</si>
  <si>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</si>
  <si>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</si>
  <si>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</si>
  <si>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</si>
  <si>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</si>
  <si>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</si>
  <si>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</si>
  <si>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</si>
  <si>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</si>
  <si>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</si>
  <si>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</si>
  <si>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</si>
  <si>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</si>
  <si>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</si>
  <si>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</si>
  <si>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</si>
  <si>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</si>
  <si>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</si>
  <si>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</si>
  <si>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</si>
  <si>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</si>
  <si>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</si>
  <si>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</si>
  <si>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</si>
  <si>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</si>
  <si>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</si>
  <si>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</si>
  <si>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</si>
  <si>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</si>
  <si>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</si>
  <si>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</si>
  <si>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</si>
  <si>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</si>
  <si>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</si>
  <si>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</si>
  <si>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</si>
  <si>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</si>
  <si>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</si>
  <si>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</si>
  <si>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</si>
  <si>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</si>
  <si>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</si>
  <si>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</si>
  <si>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</si>
  <si>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</si>
  <si>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</si>
  <si>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</si>
  <si>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</si>
  <si>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</si>
  <si>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</si>
  <si>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</si>
  <si>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</si>
  <si>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</si>
  <si>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</si>
  <si>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</si>
  <si>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</si>
  <si>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</si>
  <si>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</si>
  <si>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</si>
  <si>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</si>
  <si>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</si>
  <si>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</si>
  <si>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</si>
  <si>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</si>
  <si>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</si>
  <si>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</si>
  <si>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</si>
  <si>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</si>
  <si>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</si>
  <si>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</si>
  <si>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</si>
  <si>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</si>
  <si>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</si>
  <si>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</si>
  <si>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</si>
  <si>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</si>
  <si>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</si>
  <si>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</si>
  <si>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</si>
  <si>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</si>
  <si>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</si>
  <si>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</si>
  <si>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</si>
  <si>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</si>
  <si>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</si>
  <si>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</si>
  <si>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</si>
  <si>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</si>
  <si>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</si>
  <si>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</si>
  <si>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</si>
  <si>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</si>
  <si>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</si>
  <si>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</si>
  <si>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</si>
  <si>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</si>
  <si>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</si>
  <si>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</si>
  <si>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</si>
  <si>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</si>
  <si>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</si>
  <si>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</si>
  <si>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</si>
  <si>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</si>
  <si>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</si>
  <si>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</si>
  <si>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</si>
  <si>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</si>
  <si>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</si>
  <si>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</si>
  <si>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</si>
  <si>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</si>
  <si>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</si>
  <si>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</si>
  <si>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</si>
  <si>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</si>
  <si>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</si>
  <si>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</si>
  <si>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</si>
  <si>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</si>
  <si>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</si>
  <si>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</si>
  <si>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</si>
  <si>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</si>
  <si>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</si>
  <si>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</si>
  <si>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</si>
  <si>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</si>
  <si>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</si>
  <si>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</si>
  <si>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</si>
  <si>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</si>
  <si>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</si>
  <si>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</si>
  <si>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</si>
  <si>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</si>
  <si>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</si>
  <si>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</si>
  <si>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</si>
  <si>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</si>
  <si>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</si>
  <si>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</si>
  <si>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</si>
  <si>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</si>
  <si>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</si>
  <si>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</si>
  <si>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</si>
  <si>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</si>
  <si>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</si>
  <si>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</si>
  <si>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</si>
  <si>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</si>
  <si>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</si>
  <si>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</si>
  <si>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</si>
  <si>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</si>
  <si>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</si>
  <si>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</si>
  <si>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</si>
  <si>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</si>
  <si>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</si>
  <si>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</si>
  <si>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</si>
  <si>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</si>
  <si>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</si>
  <si>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</si>
  <si>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</si>
  <si>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</si>
  <si>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</si>
  <si>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</si>
  <si>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</si>
  <si>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</si>
  <si>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</si>
  <si>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</si>
  <si>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</si>
  <si>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</si>
  <si>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</si>
  <si>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</si>
  <si>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</si>
  <si>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</si>
  <si>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</si>
  <si>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</si>
  <si>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</si>
  <si>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</si>
  <si>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</si>
  <si>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</si>
  <si>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</si>
  <si>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</si>
  <si>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</si>
  <si>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</si>
  <si>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</si>
  <si>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</si>
  <si>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</si>
  <si>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</si>
  <si>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</si>
  <si>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</si>
  <si>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</si>
  <si>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</si>
  <si>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</si>
  <si>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</si>
  <si>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</si>
  <si>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</si>
  <si>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</si>
  <si>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</si>
  <si>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</si>
  <si>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</si>
  <si>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</si>
  <si>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</si>
  <si>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</si>
  <si>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</si>
  <si>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</si>
  <si>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</si>
  <si>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</si>
  <si>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</si>
  <si>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</si>
  <si>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</si>
  <si>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</si>
  <si>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</si>
  <si>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</si>
  <si>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</si>
  <si>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</si>
  <si>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</si>
  <si>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</si>
  <si>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</si>
  <si>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</si>
  <si>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</si>
  <si>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</si>
  <si>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</si>
  <si>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</si>
  <si>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</si>
  <si>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</si>
  <si>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</si>
  <si>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</si>
  <si>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</si>
  <si>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</si>
  <si>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</si>
  <si>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</si>
  <si>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</si>
  <si>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</si>
  <si>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</si>
  <si>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</si>
  <si>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</si>
  <si>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</si>
  <si>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</si>
  <si>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</si>
  <si>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</si>
  <si>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</si>
  <si>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</si>
  <si>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</si>
  <si>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</si>
  <si>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</si>
  <si>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</si>
  <si>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</si>
  <si>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</si>
  <si>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</si>
  <si>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</si>
  <si>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</si>
  <si>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</si>
  <si>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</si>
  <si>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</si>
  <si>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</si>
  <si>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</si>
  <si>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</si>
  <si>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</si>
  <si>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</si>
  <si>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</si>
  <si>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</si>
  <si>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</si>
  <si>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</si>
  <si>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</si>
  <si>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</si>
  <si>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</si>
  <si>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</si>
  <si>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</si>
  <si>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</si>
  <si>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</si>
  <si>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</si>
  <si>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</si>
  <si>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</si>
  <si>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</si>
  <si>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</si>
  <si>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</si>
  <si>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</si>
  <si>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</si>
  <si>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</si>
  <si>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</si>
  <si>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</si>
  <si>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</si>
  <si>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</si>
  <si>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</si>
  <si>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</si>
  <si>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</si>
  <si>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</si>
  <si>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</si>
  <si>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</si>
  <si>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</si>
  <si>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</si>
  <si>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</si>
  <si>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</si>
  <si>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</si>
  <si>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</si>
  <si>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</si>
  <si>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</si>
  <si>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</si>
  <si>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</si>
  <si>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</si>
  <si>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</si>
  <si>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</si>
  <si>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</si>
  <si>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</si>
  <si>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</si>
  <si>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</si>
  <si>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</si>
  <si>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</si>
  <si>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</si>
  <si>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</si>
  <si>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</si>
  <si>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</si>
  <si>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</si>
  <si>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</si>
  <si>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</si>
  <si>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</si>
  <si>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</si>
  <si>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</si>
  <si>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</si>
  <si>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</si>
  <si>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</si>
  <si>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</si>
  <si>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</si>
  <si>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</si>
  <si>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</si>
  <si>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</si>
  <si>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</si>
  <si>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</si>
  <si>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</si>
  <si>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</si>
  <si>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</si>
  <si>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</si>
  <si>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</si>
  <si>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</si>
  <si>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</si>
  <si>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</si>
  <si>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</si>
  <si>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</si>
  <si>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</si>
  <si>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</si>
  <si>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</si>
  <si>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</si>
  <si>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</si>
  <si>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</si>
  <si>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</si>
  <si>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</si>
  <si>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</si>
  <si>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</si>
  <si>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</si>
  <si>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</si>
  <si>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</si>
  <si>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</si>
  <si>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</si>
  <si>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</si>
  <si>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</si>
  <si>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</si>
  <si>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</si>
  <si>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</si>
  <si>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</si>
  <si>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</si>
  <si>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</si>
  <si>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</si>
  <si>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</si>
  <si>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</si>
  <si>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</si>
  <si>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</si>
  <si>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</si>
  <si>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</si>
  <si>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</si>
  <si>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</si>
  <si>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</si>
  <si>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</si>
  <si>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</si>
  <si>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</si>
  <si>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</si>
  <si>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</si>
  <si>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</si>
  <si>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</si>
  <si>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</si>
  <si>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</si>
  <si>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</si>
  <si>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</si>
  <si>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</si>
  <si>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</si>
  <si>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</si>
  <si>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</si>
  <si>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</si>
  <si>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</si>
  <si>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</si>
  <si>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</si>
  <si>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</si>
  <si>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</si>
  <si>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</si>
  <si>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</si>
  <si>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</si>
  <si>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</si>
  <si>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</si>
  <si>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</si>
  <si>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</si>
  <si>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</si>
  <si>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</si>
  <si>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</si>
  <si>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</si>
  <si>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</si>
  <si>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</si>
  <si>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</si>
  <si>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</si>
  <si>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</si>
  <si>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</si>
  <si>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</si>
  <si>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</si>
  <si>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</si>
  <si>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</si>
  <si>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</si>
  <si>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</si>
  <si>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</si>
  <si>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</si>
  <si>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</si>
  <si>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</si>
  <si>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</si>
  <si>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</si>
  <si>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</si>
  <si>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</si>
  <si>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</si>
  <si>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</si>
  <si>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</si>
  <si>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</si>
  <si>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</si>
  <si>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</si>
  <si>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</si>
  <si>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</si>
  <si>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</si>
  <si>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</si>
  <si>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</si>
  <si>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</si>
  <si>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</si>
  <si>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</si>
  <si>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</si>
  <si>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</si>
  <si>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</si>
  <si>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</si>
  <si>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</si>
  <si>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</si>
  <si>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</si>
  <si>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</si>
  <si>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</si>
  <si>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</si>
  <si>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</si>
  <si>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</si>
  <si>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</si>
  <si>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</si>
  <si>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</si>
  <si>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</si>
  <si>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</si>
  <si>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</si>
  <si>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</si>
  <si>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</si>
  <si>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</si>
  <si>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</si>
  <si>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</si>
  <si>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</si>
  <si>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</si>
  <si>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</si>
  <si>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</si>
  <si>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</si>
  <si>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</si>
  <si>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</si>
  <si>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</si>
  <si>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</si>
  <si>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</si>
  <si>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</si>
  <si>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</si>
  <si>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</si>
  <si>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</si>
  <si>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</si>
  <si>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</si>
  <si>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</si>
  <si>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</si>
  <si>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</si>
  <si>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</si>
  <si>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</si>
  <si>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</si>
  <si>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</si>
  <si>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</si>
  <si>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</si>
  <si>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</si>
  <si>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</si>
  <si>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</si>
  <si>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</si>
  <si>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</si>
  <si>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</si>
  <si>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</si>
  <si>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</si>
  <si>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</si>
  <si>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</si>
  <si>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</si>
  <si>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</si>
  <si>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</si>
  <si>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</si>
  <si>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</si>
  <si>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</si>
  <si>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</si>
  <si>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</si>
  <si>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</si>
  <si>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</si>
  <si>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</si>
  <si>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</si>
  <si>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</si>
  <si>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</si>
  <si>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</si>
  <si>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</si>
  <si>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</si>
  <si>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</si>
  <si>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</si>
  <si>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</si>
  <si>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</si>
  <si>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</si>
  <si>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</si>
  <si>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</si>
  <si>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</si>
  <si>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</si>
  <si>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</si>
  <si>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</si>
  <si>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</si>
  <si>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</si>
  <si>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</si>
  <si>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</si>
  <si>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</si>
  <si>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</si>
  <si>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</si>
  <si>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</si>
  <si>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</si>
  <si>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</si>
  <si>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</si>
  <si>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</si>
  <si>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</si>
  <si>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</si>
  <si>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</si>
  <si>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</si>
  <si>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</si>
  <si>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</si>
  <si>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</si>
  <si>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</si>
  <si>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</si>
  <si>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</si>
  <si>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</si>
  <si>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</si>
  <si>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</si>
  <si>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</si>
  <si>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</si>
  <si>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</si>
  <si>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</si>
  <si>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</si>
  <si>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</si>
  <si>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</si>
  <si>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</si>
  <si>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</si>
  <si>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</si>
  <si>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</si>
  <si>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</si>
  <si>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</si>
  <si>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</si>
  <si>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</si>
  <si>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</si>
  <si>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</si>
  <si>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</si>
  <si>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</si>
  <si>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</si>
  <si>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</si>
  <si>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</si>
  <si>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</si>
  <si>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</si>
  <si>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</si>
  <si>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</si>
  <si>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</si>
  <si>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</si>
  <si>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</si>
  <si>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</si>
  <si>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</si>
  <si>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</si>
  <si>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</si>
  <si>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</si>
  <si>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</si>
  <si>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</si>
  <si>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</si>
  <si>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</si>
  <si>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</si>
  <si>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</si>
  <si>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</si>
  <si>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</si>
  <si>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</si>
  <si>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</si>
  <si>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</si>
  <si>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</si>
  <si>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</si>
  <si>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</si>
  <si>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</si>
  <si>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</si>
  <si>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</si>
  <si>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</si>
  <si>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</si>
  <si>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</si>
  <si>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</si>
  <si>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</si>
  <si>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</si>
  <si>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</si>
  <si>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</si>
  <si>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</si>
  <si>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</si>
  <si>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</si>
  <si>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</si>
  <si>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</si>
  <si>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</si>
  <si>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</si>
  <si>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</si>
  <si>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</si>
  <si>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</si>
  <si>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</si>
  <si>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</si>
  <si>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</si>
  <si>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</si>
  <si>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</si>
  <si>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</si>
  <si>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</si>
  <si>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</si>
  <si>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</si>
  <si>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</si>
  <si>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</si>
  <si>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</si>
  <si>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</si>
  <si>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</si>
  <si>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</si>
  <si>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</si>
  <si>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</si>
  <si>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</si>
  <si>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</si>
  <si>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</si>
  <si>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</si>
  <si>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</si>
  <si>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</si>
  <si>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</si>
  <si>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</si>
  <si>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</si>
  <si>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</si>
  <si>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</si>
  <si>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</si>
  <si>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</si>
  <si>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</si>
  <si>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</si>
  <si>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</si>
  <si>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</si>
  <si>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</si>
  <si>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</si>
  <si>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</si>
  <si>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</si>
  <si>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</si>
  <si>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</si>
  <si>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</si>
  <si>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</si>
  <si>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</si>
  <si>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</si>
  <si>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</si>
  <si>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</si>
  <si>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</si>
  <si>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</si>
  <si>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</si>
  <si>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</si>
  <si>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</si>
  <si>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</si>
  <si>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</si>
  <si>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</si>
  <si>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</si>
  <si>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</si>
  <si>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</si>
  <si>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</si>
  <si>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</si>
  <si>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</si>
  <si>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</si>
  <si>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</si>
  <si>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</si>
  <si>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</si>
  <si>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</si>
  <si>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</si>
  <si>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</si>
  <si>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</si>
  <si>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</si>
  <si>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</si>
  <si>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</si>
  <si>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</si>
  <si>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</si>
  <si>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</si>
  <si>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</si>
  <si>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</si>
  <si>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</si>
  <si>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</si>
  <si>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</si>
  <si>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</si>
  <si>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</si>
  <si>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</si>
  <si>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</si>
  <si>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</si>
  <si>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</si>
  <si>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</si>
  <si>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</si>
  <si>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</si>
  <si>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</si>
  <si>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</si>
  <si>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</si>
  <si>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</si>
  <si>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</si>
  <si>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</si>
  <si>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</si>
  <si>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</si>
  <si>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</si>
  <si>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</si>
  <si>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</si>
  <si>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</si>
  <si>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</si>
  <si>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</si>
  <si>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</si>
  <si>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</si>
  <si>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</si>
  <si>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</si>
  <si>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</si>
  <si>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</si>
  <si>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</si>
  <si>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</si>
  <si>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</si>
  <si>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</si>
  <si>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</si>
  <si>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</si>
  <si>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</si>
  <si>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</si>
  <si>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</si>
  <si>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</si>
  <si>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</si>
  <si>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</si>
  <si>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</si>
  <si>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</si>
  <si>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</si>
  <si>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</si>
  <si>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</si>
  <si>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</si>
  <si>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</si>
  <si>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</si>
  <si>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</si>
  <si>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</si>
  <si>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</si>
  <si>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</si>
  <si>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</si>
  <si>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</si>
  <si>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</si>
  <si>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</si>
  <si>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</si>
  <si>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</si>
  <si>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</si>
  <si>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</si>
  <si>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</si>
  <si>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</si>
  <si>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</si>
  <si>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</si>
  <si>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</si>
  <si>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</si>
  <si>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</si>
  <si>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</si>
  <si>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</si>
  <si>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</si>
  <si>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</si>
  <si>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</si>
  <si>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</si>
  <si>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</si>
  <si>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</si>
  <si>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</si>
  <si>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</si>
  <si>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</si>
  <si>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</si>
  <si>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</si>
  <si>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</si>
  <si>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</si>
  <si>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</si>
  <si>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</si>
  <si>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</si>
  <si>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</si>
  <si>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</si>
  <si>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</si>
  <si>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</si>
  <si>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</si>
  <si>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</si>
  <si>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</si>
  <si>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</si>
  <si>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</si>
  <si>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</si>
  <si>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</si>
  <si>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</si>
  <si>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</si>
  <si>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</si>
  <si>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</si>
  <si>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</si>
  <si>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</si>
  <si>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</si>
  <si>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</si>
  <si>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</si>
  <si>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</si>
  <si>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</si>
  <si>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</si>
  <si>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</si>
  <si>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</si>
  <si>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</si>
  <si>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</si>
  <si>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</si>
  <si>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</si>
  <si>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</si>
  <si>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</si>
  <si>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</si>
  <si>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</si>
  <si>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</si>
  <si>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</si>
  <si>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</si>
  <si>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</si>
  <si>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</si>
  <si>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</si>
  <si>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</si>
  <si>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</si>
  <si>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</si>
  <si>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</si>
  <si>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</si>
  <si>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</si>
  <si>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</si>
  <si>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</si>
  <si>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</si>
  <si>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</si>
  <si>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</si>
  <si>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</si>
  <si>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</si>
  <si>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</si>
  <si>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</si>
  <si>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</si>
  <si>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</si>
  <si>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</si>
  <si>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</si>
  <si>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</si>
  <si>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</si>
  <si>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</si>
  <si>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</si>
  <si>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</si>
  <si>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</si>
  <si>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</si>
  <si>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</si>
  <si>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</si>
  <si>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</si>
  <si>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</si>
  <si>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</si>
  <si>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</si>
  <si>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</si>
  <si>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</si>
  <si>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</si>
  <si>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</si>
  <si>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</si>
  <si>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</si>
  <si>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</si>
  <si>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</si>
  <si>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</si>
  <si>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</si>
  <si>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</si>
  <si>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</si>
  <si>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</si>
  <si>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</si>
  <si>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</si>
  <si>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</si>
  <si>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</si>
  <si>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</si>
  <si>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</si>
  <si>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</si>
  <si>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</si>
  <si>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</si>
  <si>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</si>
  <si>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</si>
  <si>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</si>
  <si>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</si>
  <si>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</si>
  <si>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</si>
  <si>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</si>
  <si>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</si>
  <si>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</si>
  <si>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</si>
  <si>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</si>
  <si>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</si>
  <si>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</si>
  <si>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</si>
  <si>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</si>
  <si>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</si>
  <si>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</si>
  <si>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</si>
  <si>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</si>
  <si>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</si>
  <si>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</si>
  <si>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</si>
  <si>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</si>
  <si>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</si>
  <si>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</si>
  <si>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</si>
  <si>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</si>
  <si>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</si>
  <si>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</si>
  <si>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</si>
  <si>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</si>
  <si>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</si>
  <si>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</si>
  <si>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</si>
  <si>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</si>
  <si>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</si>
  <si>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</si>
  <si>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</si>
  <si>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</si>
  <si>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</si>
  <si>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</si>
  <si>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</si>
  <si>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</si>
  <si>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</si>
  <si>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</si>
  <si>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</si>
  <si>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</si>
  <si>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</si>
  <si>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</si>
  <si>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</si>
  <si>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</si>
  <si>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</si>
  <si>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</si>
  <si>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</si>
  <si>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</si>
  <si>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</si>
  <si>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</si>
  <si>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</si>
  <si>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</si>
  <si>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</si>
  <si>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</si>
  <si>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</si>
  <si>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</si>
  <si>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</si>
  <si>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</si>
  <si>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</si>
  <si>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</si>
  <si>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</si>
  <si>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</si>
  <si>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</si>
  <si>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</si>
  <si>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</si>
  <si>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</si>
  <si>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</si>
  <si>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</si>
  <si>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</si>
  <si>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</si>
  <si>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</si>
  <si>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</si>
  <si>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</si>
  <si>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</si>
  <si>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</si>
  <si>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</si>
  <si>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</si>
  <si>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</si>
  <si>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</si>
  <si>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</si>
  <si>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</si>
  <si>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</si>
  <si>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</si>
  <si>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</si>
  <si>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</si>
  <si>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</si>
  <si>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</si>
  <si>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</si>
  <si>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</si>
  <si>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</si>
  <si>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</si>
  <si>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</si>
  <si>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</si>
  <si>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</si>
  <si>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</si>
  <si>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</si>
  <si>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</si>
  <si>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</si>
  <si>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</si>
  <si>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</si>
  <si>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</si>
  <si>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</si>
  <si>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</si>
  <si>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</si>
  <si>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</si>
  <si>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</si>
  <si>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</si>
  <si>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</si>
  <si>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</si>
  <si>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</si>
  <si>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</si>
  <si>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</si>
  <si>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</si>
  <si>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</si>
  <si>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</si>
  <si>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</si>
  <si>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</si>
  <si>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</si>
  <si>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</si>
  <si>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</si>
  <si>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</si>
  <si>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</si>
  <si>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</si>
  <si>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</si>
  <si>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</si>
  <si>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</si>
  <si>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</si>
  <si>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</si>
  <si>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</si>
  <si>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</si>
  <si>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</si>
  <si>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</si>
  <si>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</si>
  <si>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</si>
  <si>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</si>
  <si>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</si>
  <si>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</si>
  <si>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</si>
  <si>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</si>
  <si>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</si>
  <si>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</si>
  <si>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</si>
  <si>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</si>
  <si>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</si>
  <si>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</si>
  <si>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</si>
  <si>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</si>
  <si>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</si>
  <si>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</si>
  <si>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</si>
  <si>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</si>
  <si>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</si>
  <si>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</si>
  <si>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</si>
  <si>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</si>
  <si>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</si>
  <si>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</si>
  <si>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</si>
  <si>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</si>
  <si>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</si>
  <si>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</si>
  <si>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</si>
  <si>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</si>
  <si>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</si>
  <si>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</si>
  <si>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</si>
  <si>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</si>
  <si>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</si>
  <si>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</si>
  <si>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</si>
  <si>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</si>
  <si>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</si>
  <si>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</si>
  <si>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</si>
  <si>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</si>
  <si>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</si>
  <si>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</si>
  <si>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</si>
  <si>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</si>
  <si>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</si>
  <si>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</si>
  <si>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</si>
  <si>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</si>
  <si>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</si>
  <si>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</si>
  <si>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</si>
  <si>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</si>
  <si>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</si>
  <si>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</si>
  <si>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</si>
  <si>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</si>
  <si>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</si>
  <si>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</si>
  <si>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</si>
  <si>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</si>
  <si>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</si>
  <si>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</si>
  <si>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</si>
  <si>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</si>
  <si>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</si>
  <si>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</si>
  <si>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</si>
  <si>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</si>
  <si>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</si>
  <si>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</si>
  <si>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</si>
  <si>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</si>
  <si>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</si>
  <si>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</si>
  <si>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</si>
  <si>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</si>
  <si>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</si>
  <si>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</si>
  <si>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</si>
  <si>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</si>
  <si>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</si>
  <si>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</si>
  <si>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</si>
  <si>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</si>
  <si>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</si>
  <si>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</si>
  <si>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</si>
  <si>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</si>
  <si>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</si>
  <si>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</si>
  <si>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</si>
  <si>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</si>
  <si>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</si>
  <si>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</si>
  <si>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</si>
  <si>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</si>
  <si>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</si>
  <si>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</si>
  <si>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</si>
  <si>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</si>
  <si>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</si>
  <si>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</si>
  <si>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</si>
  <si>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</si>
  <si>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</si>
  <si>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</si>
  <si>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</si>
  <si>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</si>
  <si>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</si>
  <si>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</si>
  <si>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</si>
  <si>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</si>
  <si>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</si>
  <si>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</si>
  <si>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</si>
  <si>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</si>
  <si>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</si>
  <si>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</si>
  <si>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</si>
  <si>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</si>
  <si>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</si>
  <si>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</si>
  <si>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</si>
  <si>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</si>
  <si>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</si>
  <si>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</si>
  <si>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</si>
  <si>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</si>
  <si>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</si>
  <si>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</si>
  <si>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</si>
  <si>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</si>
  <si>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</si>
  <si>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</si>
  <si>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</si>
  <si>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</si>
  <si>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</si>
  <si>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</si>
  <si>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</si>
  <si>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</si>
  <si>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</si>
  <si>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</si>
  <si>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</si>
  <si>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</si>
  <si>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</si>
  <si>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</si>
  <si>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</si>
  <si>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</si>
  <si>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</si>
  <si>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</si>
  <si>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</si>
  <si>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</si>
  <si>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</si>
  <si>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</si>
  <si>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</si>
  <si>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</si>
  <si>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</si>
  <si>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</si>
  <si>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</si>
  <si>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</si>
  <si>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</si>
  <si>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</si>
  <si>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</si>
  <si>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</si>
  <si>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</si>
  <si>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</si>
  <si>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</si>
  <si>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</si>
  <si>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</si>
  <si>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</si>
  <si>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</si>
  <si>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</si>
  <si>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</si>
  <si>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</si>
  <si>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</si>
  <si>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</si>
  <si>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</si>
  <si>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</si>
  <si>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</si>
  <si>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</si>
  <si>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</si>
  <si>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</si>
  <si>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</si>
  <si>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</si>
  <si>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</si>
  <si>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</si>
  <si>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</si>
  <si>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</si>
  <si>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</si>
  <si>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</si>
  <si>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</si>
  <si>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</si>
  <si>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</si>
  <si>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</si>
  <si>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</si>
  <si>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</si>
  <si>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</si>
  <si>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</si>
  <si>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</si>
  <si>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</si>
  <si>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</si>
  <si>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</si>
  <si>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</si>
  <si>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</si>
  <si>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</si>
  <si>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</si>
  <si>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</si>
  <si>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</si>
  <si>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</si>
  <si>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</si>
  <si>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</si>
  <si>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</si>
  <si>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</si>
  <si>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</si>
  <si>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</si>
  <si>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</si>
  <si>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</si>
  <si>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</si>
  <si>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</si>
  <si>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</si>
  <si>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</si>
  <si>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</si>
  <si>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</si>
  <si>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</si>
  <si>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</si>
  <si>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</si>
  <si>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</si>
  <si>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</si>
  <si>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</si>
  <si>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</si>
  <si>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</si>
  <si>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</si>
  <si>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</si>
  <si>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</si>
  <si>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</si>
  <si>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</si>
  <si>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</si>
  <si>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</si>
  <si>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</si>
  <si>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</si>
  <si>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</si>
  <si>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</si>
  <si>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</si>
  <si>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</si>
  <si>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</si>
  <si>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</si>
  <si>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</si>
  <si>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</si>
  <si>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</si>
  <si>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</si>
  <si>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</si>
  <si>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</si>
  <si>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</si>
  <si>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</si>
  <si>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</si>
  <si>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</si>
  <si>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</si>
  <si>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</si>
  <si>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</si>
  <si>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</si>
  <si>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</si>
  <si>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</si>
  <si>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</si>
  <si>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</si>
  <si>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</si>
  <si>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</si>
  <si>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</si>
  <si>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</si>
  <si>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</si>
  <si>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</si>
  <si>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</si>
  <si>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</si>
  <si>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</si>
  <si>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</si>
  <si>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</si>
  <si>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</si>
  <si>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</si>
  <si>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</si>
  <si>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</si>
  <si>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</si>
  <si>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</si>
  <si>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</si>
  <si>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</si>
  <si>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</si>
  <si>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</si>
  <si>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</si>
  <si>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</si>
  <si>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</si>
  <si>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</si>
  <si>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</si>
  <si>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</si>
  <si>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</si>
  <si>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</si>
  <si>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</si>
  <si>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</si>
  <si>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</si>
  <si>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</si>
  <si>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</si>
  <si>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</si>
  <si>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</si>
  <si>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</si>
  <si>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</si>
  <si>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</si>
  <si>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</si>
  <si>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</si>
  <si>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</si>
  <si>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</si>
  <si>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</si>
  <si>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</si>
  <si>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</si>
  <si>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</si>
  <si>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</si>
  <si>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</si>
  <si>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</si>
  <si>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</si>
  <si>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</si>
  <si>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</si>
  <si>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</si>
  <si>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</si>
  <si>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</si>
  <si>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</si>
  <si>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</si>
  <si>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</si>
  <si>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</si>
  <si>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</si>
  <si>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</si>
  <si>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</si>
  <si>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</si>
  <si>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</si>
  <si>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</si>
  <si>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</si>
  <si>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</si>
  <si>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</si>
  <si>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</si>
  <si>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</si>
  <si>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</si>
  <si>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</si>
  <si>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</si>
  <si>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</si>
  <si>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</si>
  <si>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</si>
  <si>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</si>
  <si>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</si>
  <si>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</si>
  <si>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</si>
  <si>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</si>
  <si>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</si>
  <si>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</si>
  <si>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</si>
  <si>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</si>
  <si>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</si>
  <si>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</si>
  <si>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</si>
  <si>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</si>
  <si>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</si>
  <si>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</si>
  <si>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</si>
  <si>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</si>
  <si>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</si>
  <si>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</si>
  <si>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</si>
  <si>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</si>
  <si>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</si>
  <si>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</si>
  <si>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</si>
  <si>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</si>
  <si>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</si>
  <si>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</si>
  <si>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</si>
  <si>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</si>
  <si>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</si>
  <si>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</si>
  <si>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</si>
  <si>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</si>
  <si>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</si>
  <si>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</si>
  <si>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</si>
  <si>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</si>
  <si>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</si>
  <si>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</si>
  <si>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</si>
  <si>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</si>
  <si>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</si>
  <si>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</si>
  <si>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</si>
  <si>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</si>
  <si>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</si>
  <si>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</si>
  <si>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</si>
  <si>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</si>
  <si>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</si>
  <si>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</si>
  <si>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</si>
  <si>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</si>
  <si>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</si>
  <si>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</si>
  <si>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</si>
  <si>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</si>
  <si>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</si>
  <si>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</si>
  <si>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</si>
  <si>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</si>
  <si>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</si>
  <si>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</si>
  <si>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</si>
  <si>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</si>
  <si>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</si>
  <si>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</si>
  <si>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</si>
  <si>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</si>
  <si>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</si>
  <si>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</si>
  <si>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</si>
  <si>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</si>
  <si>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</si>
  <si>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</si>
  <si>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</si>
  <si>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</si>
  <si>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</si>
  <si>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</si>
  <si>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</si>
  <si>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</si>
  <si>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</si>
  <si>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</si>
  <si>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</si>
  <si>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</si>
  <si>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</si>
  <si>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</si>
  <si>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</si>
  <si>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</si>
  <si>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</si>
  <si>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</si>
  <si>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</si>
  <si>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</si>
  <si>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</si>
  <si>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</si>
  <si>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</si>
  <si>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</si>
  <si>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</si>
  <si>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</si>
  <si>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</si>
  <si>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</si>
  <si>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</si>
  <si>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</si>
  <si>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</si>
  <si>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</si>
  <si>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</si>
  <si>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</si>
  <si>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</si>
  <si>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</si>
  <si>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</si>
  <si>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</si>
  <si>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</si>
  <si>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</si>
  <si>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</si>
  <si>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</si>
  <si>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</si>
  <si>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</si>
  <si>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</si>
  <si>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</si>
  <si>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</si>
  <si>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</si>
  <si>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</si>
  <si>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</si>
  <si>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</si>
  <si>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</si>
  <si>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</si>
  <si>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</si>
  <si>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</si>
  <si>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</si>
  <si>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</si>
  <si>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</si>
  <si>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</si>
  <si>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</si>
  <si>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</si>
  <si>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</si>
  <si>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</si>
  <si>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</si>
  <si>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</si>
  <si>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</si>
  <si>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</si>
  <si>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</si>
  <si>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</si>
  <si>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</si>
  <si>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</si>
  <si>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</si>
  <si>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</si>
  <si>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</si>
  <si>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</si>
  <si>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</si>
  <si>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</si>
  <si>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</si>
  <si>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</si>
  <si>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</si>
  <si>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</si>
  <si>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</si>
  <si>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</si>
  <si>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</si>
  <si>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</si>
  <si>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</si>
  <si>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</si>
  <si>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</si>
  <si>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</si>
  <si>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</si>
  <si>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</si>
  <si>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</si>
  <si>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</si>
  <si>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</si>
  <si>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</si>
  <si>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</si>
  <si>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</si>
  <si>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</si>
  <si>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</si>
  <si>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</si>
  <si>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</si>
  <si>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</si>
  <si>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</si>
  <si>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</si>
  <si>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</si>
  <si>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</si>
  <si>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</si>
  <si>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</si>
  <si>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</si>
  <si>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</si>
  <si>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</si>
  <si>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</si>
  <si>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</si>
  <si>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</si>
  <si>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</si>
  <si>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</si>
  <si>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</si>
  <si>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</si>
  <si>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</si>
  <si>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</si>
  <si>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</si>
  <si>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</si>
  <si>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</si>
  <si>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</si>
  <si>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</si>
  <si>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</si>
  <si>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</si>
  <si>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</si>
  <si>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</si>
  <si>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</si>
  <si>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</si>
  <si>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</si>
  <si>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</si>
  <si>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</si>
  <si>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</si>
  <si>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</si>
  <si>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</si>
  <si>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</si>
  <si>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</si>
  <si>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</si>
  <si>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</si>
  <si>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</si>
  <si>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</si>
  <si>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</si>
  <si>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</si>
  <si>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</si>
  <si>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</si>
  <si>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</si>
  <si>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</si>
  <si>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</si>
  <si>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</si>
  <si>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</si>
  <si>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</si>
  <si>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</si>
  <si>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</si>
  <si>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</si>
  <si>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</si>
  <si>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</si>
  <si>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</si>
  <si>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</si>
  <si>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</si>
  <si>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</si>
  <si>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</si>
  <si>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</si>
  <si>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</si>
  <si>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</si>
  <si>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</si>
  <si>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</si>
  <si>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</si>
  <si>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</si>
  <si>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</si>
  <si>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</si>
  <si>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</si>
  <si>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</si>
  <si>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</si>
  <si>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</si>
  <si>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</si>
  <si>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</si>
  <si>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</si>
  <si>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</si>
  <si>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</si>
  <si>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</si>
  <si>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</si>
  <si>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</si>
  <si>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</si>
  <si>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</si>
  <si>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</si>
  <si>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</si>
  <si>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</si>
  <si>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</si>
  <si>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</si>
  <si>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</si>
  <si>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</si>
  <si>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</si>
  <si>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</si>
  <si>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</si>
  <si>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</si>
  <si>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</si>
  <si>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</si>
  <si>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</si>
  <si>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</si>
  <si>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</si>
  <si>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</si>
  <si>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</si>
  <si>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</si>
  <si>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</si>
  <si>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</si>
  <si>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</si>
  <si>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</si>
  <si>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</si>
  <si>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</si>
  <si>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</si>
  <si>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</si>
  <si>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</si>
  <si>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</si>
  <si>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</si>
  <si>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</si>
  <si>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</si>
  <si>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</si>
  <si>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</si>
  <si>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</si>
  <si>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</si>
  <si>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</si>
  <si>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</si>
  <si>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</si>
  <si>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</si>
  <si>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</si>
  <si>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</si>
  <si>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</si>
  <si>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</si>
  <si>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</si>
  <si>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</si>
  <si>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</si>
  <si>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</si>
  <si>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</si>
  <si>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</si>
  <si>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</si>
  <si>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</si>
  <si>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</si>
  <si>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</si>
  <si>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</si>
  <si>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</si>
  <si>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</si>
  <si>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</si>
  <si>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</si>
  <si>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</si>
  <si>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</si>
  <si>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</si>
  <si>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</si>
  <si>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</si>
  <si>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</si>
  <si>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</si>
  <si>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</si>
  <si>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</si>
  <si>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</si>
  <si>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</si>
  <si>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</si>
  <si>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</si>
  <si>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</si>
  <si>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</si>
  <si>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</si>
  <si>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</si>
  <si>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</si>
  <si>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</si>
  <si>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</si>
  <si>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</si>
  <si>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</si>
  <si>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</si>
  <si>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</si>
  <si>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</si>
  <si>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</si>
  <si>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</si>
  <si>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</si>
  <si>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</si>
  <si>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</si>
  <si>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</si>
  <si>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</si>
  <si>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</si>
  <si>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</si>
  <si>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</si>
  <si>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</si>
  <si>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</si>
  <si>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</si>
  <si>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</si>
  <si>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</si>
  <si>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</si>
  <si>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</si>
  <si>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</si>
  <si>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</si>
  <si>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</si>
  <si>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</si>
  <si>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</si>
  <si>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</si>
  <si>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</si>
  <si>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</si>
  <si>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</si>
  <si>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</si>
  <si>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</si>
  <si>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</si>
  <si>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</si>
  <si>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</si>
  <si>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</si>
  <si>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</si>
  <si>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</si>
  <si>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</si>
  <si>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</si>
  <si>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</si>
  <si>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</si>
  <si>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</si>
  <si>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</si>
  <si>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</si>
  <si>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</si>
  <si>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</si>
  <si>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</si>
  <si>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</si>
  <si>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</si>
  <si>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</si>
  <si>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</si>
  <si>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</si>
  <si>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</si>
  <si>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</si>
  <si>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</si>
  <si>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</si>
  <si>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</si>
  <si>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</si>
  <si>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</si>
  <si>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</si>
  <si>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</si>
  <si>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</si>
  <si>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</si>
  <si>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</si>
  <si>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</si>
  <si>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</si>
  <si>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</si>
  <si>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</si>
  <si>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</si>
  <si>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</si>
  <si>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</si>
  <si>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</si>
  <si>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</si>
  <si>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</si>
  <si>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</si>
  <si>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</si>
  <si>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</si>
  <si>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</si>
  <si>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</si>
  <si>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</si>
  <si>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</si>
  <si>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</si>
  <si>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</si>
  <si>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</si>
  <si>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</si>
  <si>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</si>
  <si>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</si>
  <si>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</si>
  <si>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</si>
  <si>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</si>
  <si>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</si>
  <si>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</si>
  <si>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</si>
  <si>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</si>
  <si>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</si>
  <si>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</si>
  <si>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</si>
  <si>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</si>
  <si>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</si>
  <si>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</si>
  <si>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</si>
  <si>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</si>
  <si>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</si>
  <si>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</si>
  <si>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</si>
  <si>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</si>
  <si>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</si>
  <si>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</si>
  <si>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</si>
  <si>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</si>
  <si>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</si>
  <si>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</si>
  <si>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</si>
  <si>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</si>
  <si>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</si>
  <si>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</si>
  <si>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</si>
  <si>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</si>
  <si>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</si>
  <si>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</si>
  <si>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</si>
  <si>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</si>
  <si>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</si>
  <si>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</si>
  <si>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</si>
  <si>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</si>
  <si>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</si>
  <si>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</si>
  <si>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</si>
  <si>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</si>
  <si>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</si>
  <si>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</si>
  <si>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</si>
  <si>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</si>
  <si>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</si>
  <si>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</si>
  <si>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</si>
  <si>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</si>
  <si>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</si>
  <si>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</si>
  <si>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</si>
  <si>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</si>
  <si>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</si>
  <si>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</si>
  <si>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</si>
  <si>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</si>
  <si>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</si>
  <si>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</si>
  <si>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</si>
  <si>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</si>
  <si>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</si>
  <si>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</si>
  <si>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</si>
  <si>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</si>
  <si>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</si>
  <si>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</si>
  <si>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</si>
  <si>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</si>
  <si>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</si>
  <si>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</si>
  <si>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</si>
  <si>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</si>
  <si>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</si>
  <si>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</si>
  <si>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</si>
  <si>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</si>
  <si>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</si>
  <si>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</si>
  <si>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</si>
  <si>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</si>
  <si>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</si>
  <si>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</si>
  <si>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</si>
  <si>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</si>
  <si>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</si>
  <si>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</si>
  <si>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</si>
  <si>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</si>
  <si>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</si>
  <si>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</si>
  <si>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</si>
  <si>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</si>
  <si>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</si>
  <si>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</si>
  <si>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</si>
  <si>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</si>
  <si>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</si>
  <si>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</si>
  <si>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</si>
  <si>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</si>
  <si>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</si>
  <si>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</si>
  <si>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</si>
  <si>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</si>
  <si>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</si>
  <si>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</si>
  <si>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</si>
  <si>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</si>
  <si>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</si>
  <si>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</si>
  <si>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</si>
  <si>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</si>
  <si>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</si>
  <si>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</si>
  <si>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</si>
  <si>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</si>
  <si>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</si>
  <si>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</si>
  <si>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</si>
  <si>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</si>
  <si>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</si>
  <si>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</si>
  <si>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</si>
  <si>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</si>
  <si>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</si>
  <si>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</si>
  <si>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</si>
  <si>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</si>
  <si>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</si>
  <si>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</si>
  <si>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</si>
  <si>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</si>
  <si>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</si>
  <si>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</si>
  <si>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</si>
  <si>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</si>
  <si>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</si>
  <si>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</si>
  <si>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</si>
  <si>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</si>
  <si>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</si>
  <si>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</si>
  <si>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</si>
  <si>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</si>
  <si>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</si>
  <si>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</si>
  <si>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</si>
  <si>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</si>
  <si>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</si>
  <si>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</si>
  <si>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</si>
  <si>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</si>
  <si>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</si>
  <si>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</si>
  <si>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</si>
  <si>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</si>
  <si>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</si>
  <si>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</si>
  <si>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</si>
  <si>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</si>
  <si>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</si>
  <si>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</si>
  <si>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</si>
  <si>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</si>
  <si>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</si>
  <si>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</si>
  <si>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</si>
  <si>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</si>
  <si>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</si>
  <si>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</si>
  <si>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</si>
  <si>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</si>
  <si>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</si>
  <si>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</si>
  <si>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</si>
  <si>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</si>
  <si>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</si>
  <si>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</si>
  <si>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</si>
  <si>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</si>
  <si>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</si>
  <si>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</si>
  <si>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</si>
  <si>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</si>
  <si>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</si>
  <si>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</si>
  <si>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</si>
  <si>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</si>
  <si>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</si>
  <si>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</si>
  <si>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</si>
  <si>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</si>
  <si>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</si>
  <si>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</si>
  <si>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</si>
  <si>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</si>
  <si>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</si>
  <si>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</si>
  <si>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</si>
  <si>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</si>
  <si>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</si>
  <si>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</si>
  <si>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</si>
  <si>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</si>
  <si>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</si>
  <si>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</si>
  <si>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</si>
  <si>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</si>
  <si>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</si>
  <si>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</si>
  <si>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</si>
  <si>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</si>
  <si>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</si>
  <si>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</si>
  <si>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</si>
  <si>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</si>
  <si>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</si>
  <si>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</si>
  <si>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</si>
  <si>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</si>
  <si>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</si>
  <si>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</si>
  <si>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</si>
  <si>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</si>
  <si>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</si>
  <si>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</si>
  <si>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</si>
  <si>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</si>
  <si>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</si>
  <si>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</si>
  <si>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</si>
  <si>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</si>
  <si>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</si>
  <si>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</si>
  <si>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</si>
  <si>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</si>
  <si>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</si>
  <si>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</si>
  <si>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</si>
  <si>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</si>
  <si>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</si>
  <si>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</si>
  <si>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</si>
  <si>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</si>
  <si>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</si>
  <si>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</si>
  <si>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</si>
  <si>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</si>
  <si>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</si>
  <si>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</si>
  <si>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</si>
  <si>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</si>
  <si>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</si>
  <si>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</si>
  <si>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</si>
  <si>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</si>
  <si>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</si>
  <si>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</si>
  <si>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</si>
  <si>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</si>
  <si>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</si>
  <si>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</si>
  <si>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</si>
  <si>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</si>
  <si>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</si>
  <si>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</si>
  <si>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</si>
  <si>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</si>
  <si>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</si>
  <si>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</si>
  <si>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</si>
  <si>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</si>
  <si>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</si>
  <si>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</si>
  <si>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</si>
  <si>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</si>
  <si>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</si>
  <si>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</si>
  <si>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</si>
  <si>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</si>
  <si>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</si>
  <si>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</si>
  <si>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</si>
  <si>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</si>
  <si>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</si>
  <si>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</si>
  <si>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</si>
  <si>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</si>
  <si>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</si>
  <si>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</si>
  <si>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</si>
  <si>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</si>
  <si>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</si>
  <si>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</si>
  <si>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</si>
  <si>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</si>
  <si>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</si>
  <si>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</si>
  <si>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</si>
  <si>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</si>
  <si>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</si>
  <si>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</si>
  <si>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</si>
  <si>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</si>
  <si>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</si>
  <si>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</si>
  <si>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</si>
  <si>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</si>
  <si>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</si>
  <si>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</si>
  <si>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</si>
  <si>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</si>
  <si>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</si>
  <si>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</si>
  <si>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</si>
  <si>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</si>
  <si>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</si>
  <si>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</si>
  <si>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</si>
  <si>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</si>
  <si>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</si>
  <si>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</si>
  <si>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</si>
  <si>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</si>
  <si>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</si>
  <si>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</si>
  <si>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</si>
  <si>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</si>
  <si>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</si>
  <si>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</si>
  <si>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</si>
  <si>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</si>
  <si>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</si>
  <si>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</si>
  <si>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</si>
  <si>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</si>
  <si>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</si>
  <si>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</si>
  <si>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</si>
  <si>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</si>
  <si>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</si>
  <si>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</si>
  <si>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</si>
  <si>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</si>
  <si>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</si>
  <si>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</si>
  <si>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</si>
  <si>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</si>
  <si>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</si>
  <si>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</si>
  <si>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</si>
  <si>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</si>
  <si>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</si>
  <si>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</si>
  <si>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</si>
  <si>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</si>
  <si>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</si>
  <si>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</si>
  <si>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</si>
  <si>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</si>
  <si>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</si>
  <si>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</si>
  <si>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</si>
  <si>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</si>
  <si>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</si>
  <si>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</si>
  <si>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</si>
  <si>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</si>
  <si>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</si>
  <si>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</si>
  <si>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</si>
  <si>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</si>
  <si>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</si>
  <si>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</si>
  <si>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</si>
  <si>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</si>
  <si>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</si>
  <si>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</si>
  <si>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</si>
  <si>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</si>
  <si>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</si>
  <si>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</si>
  <si>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</si>
  <si>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</si>
  <si>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</si>
  <si>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</si>
  <si>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</si>
  <si>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</si>
  <si>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</si>
  <si>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</si>
  <si>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</si>
  <si>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</si>
  <si>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</si>
  <si>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</si>
  <si>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</si>
  <si>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</si>
  <si>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</si>
  <si>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</si>
  <si>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</si>
  <si>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</si>
  <si>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</si>
  <si>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</si>
  <si>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</si>
  <si>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</si>
  <si>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</si>
  <si>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</si>
  <si>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</si>
  <si>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</si>
  <si>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</si>
  <si>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</si>
  <si>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</si>
  <si>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</si>
  <si>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</si>
  <si>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</si>
  <si>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</si>
  <si>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</si>
  <si>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</si>
  <si>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</si>
  <si>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</si>
  <si>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</si>
  <si>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</si>
  <si>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</si>
  <si>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</si>
  <si>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</si>
  <si>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</si>
  <si>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</si>
  <si>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</si>
  <si>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</si>
  <si>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</si>
  <si>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</si>
  <si>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</si>
  <si>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</si>
  <si>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</si>
  <si>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</si>
  <si>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</si>
  <si>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</si>
  <si>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</si>
  <si>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</si>
  <si>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</si>
  <si>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</si>
  <si>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</si>
  <si>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</si>
  <si>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</si>
  <si>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</si>
  <si>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</si>
  <si>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</si>
  <si>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</si>
  <si>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</si>
  <si>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</si>
  <si>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</si>
  <si>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</si>
  <si>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</si>
  <si>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</si>
  <si>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</si>
  <si>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</si>
  <si>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</si>
  <si>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</si>
  <si>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</si>
  <si>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</si>
  <si>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</si>
  <si>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</si>
  <si>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</si>
  <si>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</si>
  <si>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</si>
  <si>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</si>
  <si>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</si>
  <si>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</si>
  <si>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</si>
  <si>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</si>
  <si>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</si>
  <si>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</si>
  <si>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</si>
  <si>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</si>
  <si>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</si>
  <si>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</si>
  <si>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</si>
  <si>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</si>
  <si>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</si>
  <si>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</si>
  <si>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</si>
  <si>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</si>
  <si>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</si>
  <si>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</si>
  <si>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</si>
  <si>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</si>
  <si>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</si>
  <si>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</si>
  <si>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</si>
  <si>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</si>
  <si>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</si>
  <si>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</si>
  <si>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</si>
  <si>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</si>
  <si>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</si>
  <si>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</si>
  <si>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</si>
  <si>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</si>
  <si>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</si>
  <si>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</si>
  <si>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</si>
  <si>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</si>
  <si>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</si>
  <si>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</si>
  <si>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</si>
  <si>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</si>
  <si>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</si>
  <si>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</si>
  <si>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</si>
  <si>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</si>
  <si>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</si>
  <si>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</si>
  <si>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</si>
  <si>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</si>
  <si>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</si>
  <si>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</si>
  <si>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</si>
  <si>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</si>
  <si>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</si>
  <si>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</si>
  <si>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</si>
  <si>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</si>
  <si>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</si>
  <si>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</si>
  <si>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</si>
  <si>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</si>
  <si>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</si>
  <si>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</si>
  <si>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</si>
  <si>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</si>
  <si>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</si>
  <si>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</si>
  <si>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</si>
  <si>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</si>
  <si>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</si>
  <si>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</si>
  <si>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</si>
  <si>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</si>
  <si>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</si>
  <si>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</si>
  <si>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</si>
  <si>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</si>
  <si>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</si>
  <si>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</si>
  <si>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</si>
  <si>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</si>
  <si>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</si>
  <si>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</si>
  <si>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</si>
  <si>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</si>
  <si>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</si>
  <si>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</si>
  <si>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</si>
  <si>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</si>
  <si>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</si>
  <si>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</si>
  <si>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</si>
  <si>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</si>
  <si>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</si>
  <si>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</si>
  <si>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</si>
  <si>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</si>
  <si>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</si>
  <si>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</si>
  <si>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</si>
  <si>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</si>
  <si>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</si>
  <si>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</si>
  <si>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</si>
  <si>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</si>
  <si>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</si>
  <si>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</si>
  <si>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</si>
  <si>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</si>
  <si>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</si>
  <si>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</si>
  <si>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</si>
  <si>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</si>
  <si>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</si>
  <si>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</si>
  <si>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</si>
  <si>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</si>
  <si>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</si>
  <si>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</si>
  <si>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</si>
  <si>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</si>
  <si>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</si>
  <si>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</si>
  <si>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</si>
  <si>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</si>
  <si>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</si>
  <si>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</si>
  <si>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</si>
  <si>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</si>
  <si>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</si>
  <si>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</si>
  <si>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</si>
  <si>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</si>
  <si>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</si>
  <si>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</si>
  <si>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</si>
  <si>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</si>
  <si>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</si>
  <si>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</si>
  <si>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</si>
  <si>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</si>
  <si>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</si>
  <si>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</si>
  <si>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</si>
  <si>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</si>
  <si>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</si>
  <si>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</si>
  <si>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</si>
  <si>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</si>
  <si>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</si>
  <si>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</si>
  <si>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</si>
  <si>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</si>
  <si>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</si>
  <si>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</si>
  <si>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</si>
  <si>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</si>
  <si>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</si>
  <si>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</si>
  <si>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</si>
  <si>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</si>
  <si>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</si>
  <si>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</si>
  <si>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</si>
  <si>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</si>
  <si>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</si>
  <si>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</si>
  <si>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</si>
  <si>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</si>
  <si>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</si>
  <si>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</si>
  <si>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</si>
  <si>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</si>
  <si>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</si>
  <si>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</si>
  <si>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</si>
  <si>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</si>
  <si>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</si>
  <si>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</si>
  <si>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</si>
  <si>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</si>
  <si>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</si>
  <si>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</si>
  <si>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</si>
  <si>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</si>
  <si>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</si>
  <si>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</si>
  <si>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</si>
  <si>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</si>
  <si>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</si>
  <si>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</si>
  <si>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</si>
  <si>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</si>
  <si>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</si>
  <si>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</si>
  <si>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</si>
  <si>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</si>
  <si>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</si>
  <si>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</si>
  <si>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</si>
  <si>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</si>
  <si>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</si>
  <si>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</si>
  <si>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</si>
  <si>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</si>
  <si>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</si>
  <si>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</si>
  <si>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</si>
  <si>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</si>
  <si>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</si>
  <si>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</si>
  <si>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</si>
  <si>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</si>
  <si>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</si>
  <si>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</si>
  <si>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</si>
  <si>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</si>
  <si>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</si>
  <si>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</si>
  <si>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</si>
  <si>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</si>
  <si>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</si>
  <si>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</si>
  <si>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</si>
  <si>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</si>
  <si>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</si>
  <si>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</si>
  <si>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</si>
  <si>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</si>
  <si>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</si>
  <si>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</si>
  <si>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</si>
  <si>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</si>
  <si>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</si>
  <si>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</si>
  <si>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</si>
  <si>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</si>
  <si>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</si>
  <si>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</si>
  <si>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</si>
  <si>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</si>
  <si>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</si>
  <si>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</si>
  <si>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</si>
  <si>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</si>
  <si>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</si>
  <si>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</si>
  <si>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</si>
  <si>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</si>
  <si>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</si>
  <si>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</si>
  <si>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</si>
  <si>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</si>
  <si>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</si>
  <si>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</si>
  <si>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</si>
  <si>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</si>
  <si>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</si>
  <si>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</si>
  <si>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</si>
  <si>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</si>
  <si>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</si>
  <si>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</si>
  <si>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</si>
  <si>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</si>
  <si>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</si>
  <si>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</si>
  <si>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</si>
  <si>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</si>
  <si>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</si>
  <si>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</si>
  <si>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</si>
  <si>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</si>
  <si>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</si>
  <si>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</si>
  <si>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</si>
  <si>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</si>
  <si>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</si>
  <si>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</si>
  <si>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</si>
  <si>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</si>
  <si>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</si>
  <si>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</si>
  <si>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</si>
  <si>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</si>
  <si>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</si>
  <si>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</si>
  <si>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</si>
  <si>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</si>
  <si>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</si>
  <si>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</si>
  <si>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</si>
  <si>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</si>
  <si>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</si>
  <si>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</si>
  <si>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</si>
  <si>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</si>
  <si>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</si>
  <si>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</si>
  <si>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</si>
  <si>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</si>
  <si>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</si>
  <si>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</si>
  <si>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</si>
  <si>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</si>
  <si>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</si>
  <si>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</si>
  <si>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</si>
  <si>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</si>
  <si>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</si>
  <si>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</si>
  <si>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</si>
  <si>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</si>
  <si>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</si>
  <si>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</si>
  <si>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</si>
  <si>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</si>
  <si>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</si>
  <si>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</si>
  <si>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</si>
  <si>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</si>
  <si>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</si>
  <si>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</si>
  <si>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</si>
  <si>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</si>
  <si>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</si>
  <si>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</si>
  <si>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</si>
  <si>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</si>
  <si>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</si>
  <si>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</si>
  <si>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</si>
  <si>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</si>
  <si>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</si>
  <si>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</si>
  <si>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</si>
  <si>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</si>
  <si>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</si>
  <si>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</si>
  <si>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</si>
  <si>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</si>
  <si>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</si>
  <si>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</si>
  <si>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</si>
  <si>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</si>
  <si>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</si>
  <si>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</si>
  <si>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</si>
  <si>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</si>
  <si>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</si>
  <si>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</si>
  <si>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</si>
  <si>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</si>
  <si>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</si>
  <si>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</si>
  <si>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</si>
  <si>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</si>
  <si>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</si>
  <si>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</si>
  <si>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</si>
  <si>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</si>
  <si>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</si>
  <si>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</si>
  <si>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</si>
  <si>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</si>
  <si>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</si>
  <si>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</si>
  <si>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</si>
  <si>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</si>
  <si>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</si>
  <si>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</si>
  <si>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</si>
  <si>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</si>
  <si>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</si>
  <si>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</si>
  <si>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</si>
  <si>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</si>
  <si>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</si>
  <si>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</si>
  <si>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</si>
  <si>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</si>
  <si>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</si>
  <si>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</si>
  <si>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</si>
  <si>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</si>
  <si>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</si>
  <si>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</si>
  <si>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</si>
  <si>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</si>
  <si>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</si>
  <si>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</si>
  <si>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</si>
  <si>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</si>
  <si>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</si>
  <si>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</si>
  <si>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</si>
  <si>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</si>
  <si>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</si>
  <si>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</si>
  <si>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</si>
  <si>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</si>
  <si>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</si>
  <si>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</si>
  <si>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</si>
  <si>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</si>
  <si>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</si>
  <si>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</si>
  <si>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</si>
  <si>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</si>
  <si>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</si>
  <si>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</si>
  <si>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</si>
  <si>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</si>
  <si>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</si>
  <si>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</si>
  <si>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</si>
  <si>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</si>
  <si>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</si>
  <si>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</si>
  <si>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</si>
  <si>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</si>
  <si>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</si>
  <si>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</si>
  <si>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</si>
  <si>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</si>
  <si>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</si>
  <si>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</si>
  <si>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</si>
  <si>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</si>
  <si>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</si>
  <si>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</si>
  <si>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</si>
  <si>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</si>
  <si>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</si>
  <si>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</si>
  <si>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</si>
  <si>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</si>
  <si>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</si>
  <si>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</si>
  <si>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</si>
  <si>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</si>
  <si>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</si>
  <si>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</si>
  <si>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</si>
  <si>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</si>
  <si>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</si>
  <si>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</si>
  <si>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</si>
  <si>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</si>
  <si>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</si>
  <si>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</si>
  <si>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</si>
  <si>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</si>
  <si>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</si>
  <si>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</si>
  <si>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</si>
  <si>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</si>
  <si>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</si>
  <si>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</si>
  <si>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</si>
  <si>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</si>
  <si>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</si>
  <si>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</si>
  <si>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</si>
  <si>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</si>
  <si>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</si>
  <si>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</si>
  <si>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</si>
  <si>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</si>
  <si>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</si>
  <si>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</si>
  <si>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</si>
  <si>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</si>
  <si>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</si>
  <si>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</si>
  <si>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</si>
  <si>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</si>
  <si>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</si>
  <si>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</si>
  <si>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</si>
  <si>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</si>
  <si>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</si>
  <si>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</si>
  <si>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</si>
  <si>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</si>
  <si>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</si>
  <si>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</si>
  <si>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</si>
  <si>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</si>
  <si>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</si>
  <si>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</si>
  <si>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</si>
  <si>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</si>
  <si>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</si>
  <si>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</si>
  <si>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</si>
  <si>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</si>
  <si>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</si>
  <si>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</si>
  <si>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</si>
  <si>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</si>
  <si>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</si>
  <si>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</si>
  <si>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</si>
  <si>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</si>
  <si>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</si>
  <si>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</si>
  <si>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</si>
  <si>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</si>
  <si>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</si>
  <si>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</si>
  <si>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</si>
  <si>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</si>
  <si>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</si>
  <si>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</si>
  <si>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</si>
  <si>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</si>
  <si>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</si>
  <si>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</si>
  <si>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</si>
  <si>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</si>
  <si>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</si>
  <si>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</si>
  <si>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</si>
  <si>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</si>
  <si>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</si>
  <si>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</si>
  <si>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</si>
  <si>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</si>
  <si>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</si>
  <si>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</si>
  <si>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</si>
  <si>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</si>
  <si>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</si>
  <si>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</si>
  <si>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</si>
  <si>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</si>
  <si>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</si>
  <si>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</si>
  <si>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</si>
  <si>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</si>
  <si>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</si>
  <si>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</si>
  <si>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</si>
  <si>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</si>
  <si>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</si>
  <si>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</si>
  <si>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</si>
  <si>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</si>
  <si>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</si>
  <si>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</si>
  <si>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</si>
  <si>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</si>
  <si>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</si>
  <si>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</si>
  <si>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</si>
  <si>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</si>
  <si>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</si>
  <si>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</si>
  <si>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</si>
  <si>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</si>
  <si>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</si>
  <si>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</si>
  <si>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</si>
  <si>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</si>
  <si>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</si>
  <si>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</si>
  <si>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</si>
  <si>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</si>
  <si>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</si>
  <si>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</si>
  <si>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</si>
  <si>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</si>
  <si>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</si>
  <si>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</si>
  <si>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</si>
  <si>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</si>
  <si>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</si>
  <si>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</si>
  <si>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</si>
  <si>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</si>
  <si>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</si>
  <si>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</si>
  <si>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</si>
  <si>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</si>
  <si>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</si>
  <si>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</si>
  <si>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</si>
  <si>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</si>
  <si>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</si>
  <si>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</si>
  <si>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</si>
  <si>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</si>
  <si>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</si>
  <si>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</si>
  <si>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</si>
  <si>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</si>
  <si>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</si>
  <si>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</si>
  <si>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</si>
  <si>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</si>
  <si>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</si>
  <si>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</si>
  <si>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</si>
  <si>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</si>
  <si>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</si>
  <si>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</si>
  <si>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</si>
  <si>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</si>
  <si>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</si>
  <si>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</si>
  <si>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</si>
  <si>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</si>
  <si>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</si>
  <si>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</si>
  <si>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</si>
  <si>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</si>
  <si>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</si>
  <si>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</si>
  <si>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</si>
  <si>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</si>
  <si>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</si>
  <si>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</si>
  <si>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</si>
  <si>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</si>
  <si>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</si>
  <si>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</si>
  <si>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</si>
  <si>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</si>
  <si>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</si>
  <si>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</si>
  <si>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</si>
  <si>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</si>
  <si>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</si>
  <si>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</si>
  <si>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</si>
  <si>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</si>
  <si>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</si>
  <si>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</si>
  <si>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</si>
  <si>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</si>
  <si>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</si>
  <si>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</si>
  <si>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</si>
  <si>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</si>
  <si>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</si>
  <si>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</si>
  <si>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</si>
  <si>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</si>
  <si>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</si>
  <si>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</si>
  <si>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</si>
  <si>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</si>
  <si>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</si>
  <si>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</si>
  <si>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</si>
  <si>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</si>
  <si>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</si>
  <si>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</si>
  <si>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</si>
  <si>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</si>
  <si>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</si>
  <si>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</si>
  <si>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</si>
  <si>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</si>
  <si>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</si>
  <si>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</si>
  <si>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</si>
  <si>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</si>
  <si>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</si>
  <si>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</si>
  <si>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</si>
  <si>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</si>
  <si>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</si>
  <si>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</si>
  <si>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</si>
  <si>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</si>
  <si>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</si>
  <si>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</si>
  <si>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</si>
  <si>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</si>
  <si>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</si>
  <si>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</si>
  <si>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</si>
  <si>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</si>
  <si>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</si>
  <si>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</si>
  <si>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</si>
  <si>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</si>
  <si>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</si>
  <si>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</si>
  <si>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</si>
  <si>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</si>
  <si>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</si>
  <si>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</si>
  <si>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</si>
  <si>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</si>
  <si>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</si>
  <si>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</si>
  <si>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</si>
  <si>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</si>
  <si>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</si>
  <si>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</si>
  <si>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</si>
  <si>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</si>
  <si>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</si>
  <si>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</si>
  <si>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</si>
  <si>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</si>
  <si>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</si>
  <si>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</si>
  <si>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</si>
  <si>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</si>
  <si>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</si>
  <si>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</si>
  <si>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</si>
  <si>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</si>
  <si>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</si>
  <si>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</si>
  <si>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</si>
  <si>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</si>
  <si>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</si>
  <si>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</si>
  <si>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</si>
  <si>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</si>
  <si>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</si>
  <si>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</si>
  <si>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</si>
  <si>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</si>
  <si>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</si>
  <si>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</si>
  <si>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</si>
  <si>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</si>
  <si>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</si>
  <si>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</si>
  <si>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</si>
  <si>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</si>
  <si>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</si>
  <si>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</si>
  <si>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</si>
  <si>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</si>
  <si>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</si>
  <si>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</si>
  <si>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</si>
  <si>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</si>
  <si>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</si>
  <si>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</si>
  <si>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</si>
  <si>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</si>
  <si>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</si>
  <si>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</si>
  <si>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</si>
  <si>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</si>
  <si>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</si>
  <si>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</si>
  <si>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</si>
  <si>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</si>
  <si>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</si>
  <si>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</si>
  <si>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</si>
  <si>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</si>
  <si>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</si>
  <si>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</si>
  <si>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</si>
  <si>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</si>
  <si>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</si>
  <si>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</si>
  <si>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</si>
  <si>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</si>
  <si>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</si>
  <si>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</si>
  <si>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</si>
  <si>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</si>
  <si>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</si>
  <si>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</si>
  <si>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</si>
  <si>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</si>
  <si>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</si>
  <si>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</si>
  <si>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</si>
  <si>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</si>
  <si>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</si>
  <si>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</si>
  <si>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</si>
  <si>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</si>
  <si>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</si>
  <si>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</si>
  <si>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</si>
  <si>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</si>
  <si>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</si>
  <si>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</si>
  <si>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</si>
  <si>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</si>
  <si>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</si>
  <si>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</si>
  <si>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</si>
  <si>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</si>
  <si>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</si>
  <si>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</si>
  <si>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</si>
  <si>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</si>
  <si>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</si>
  <si>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</si>
  <si>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</si>
  <si>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</si>
  <si>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</si>
  <si>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</si>
  <si>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</si>
  <si>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</si>
  <si>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</si>
  <si>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</si>
  <si>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</si>
  <si>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</si>
  <si>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</si>
  <si>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</si>
  <si>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</si>
  <si>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</si>
  <si>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</si>
  <si>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</si>
  <si>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</si>
  <si>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</si>
  <si>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</si>
  <si>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</si>
  <si>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</si>
  <si>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</si>
  <si>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</si>
  <si>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</si>
  <si>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</si>
  <si>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</si>
  <si>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</si>
  <si>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</si>
  <si>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</si>
  <si>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</si>
  <si>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</si>
  <si>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</si>
  <si>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</si>
  <si>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</si>
  <si>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</si>
  <si>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</si>
  <si>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</si>
  <si>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</si>
  <si>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</si>
  <si>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</si>
  <si>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</si>
  <si>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</si>
  <si>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</si>
  <si>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</si>
  <si>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</si>
  <si>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</si>
  <si>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</si>
  <si>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</si>
  <si>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</si>
  <si>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</si>
  <si>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</si>
  <si>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</si>
  <si>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</si>
  <si>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</si>
  <si>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</si>
  <si>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</si>
  <si>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</si>
  <si>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</si>
  <si>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</si>
  <si>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</si>
  <si>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</si>
  <si>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</si>
  <si>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</si>
  <si>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</si>
  <si>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</si>
  <si>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</si>
  <si>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</si>
  <si>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</si>
  <si>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</si>
  <si>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</si>
  <si>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</si>
  <si>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</si>
  <si>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</si>
  <si>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</si>
  <si>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</si>
  <si>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</si>
  <si>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</si>
  <si>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</si>
  <si>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</si>
  <si>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</si>
  <si>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</si>
  <si>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</si>
  <si>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</si>
  <si>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</si>
  <si>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</si>
  <si>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</si>
  <si>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</si>
  <si>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</si>
  <si>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</si>
  <si>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</si>
  <si>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</si>
  <si>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</si>
  <si>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</si>
  <si>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</si>
  <si>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</si>
  <si>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</si>
  <si>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</si>
  <si>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</si>
  <si>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</si>
  <si>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</si>
  <si>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</si>
  <si>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</si>
  <si>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</si>
  <si>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</si>
  <si>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</si>
  <si>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</si>
  <si>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</si>
  <si>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</si>
  <si>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</si>
  <si>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</si>
  <si>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</si>
  <si>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</si>
  <si>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</si>
  <si>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</si>
  <si>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</si>
  <si>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</si>
  <si>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</si>
  <si>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</si>
  <si>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</si>
  <si>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</si>
  <si>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</si>
  <si>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</si>
  <si>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</si>
  <si>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</si>
  <si>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</si>
  <si>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</si>
  <si>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</si>
  <si>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</si>
  <si>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</si>
  <si>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</si>
  <si>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</si>
  <si>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</si>
  <si>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</si>
  <si>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</si>
  <si>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</si>
  <si>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</si>
  <si>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</si>
  <si>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</si>
  <si>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</si>
  <si>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</si>
  <si>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</si>
  <si>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</si>
  <si>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</si>
  <si>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</si>
  <si>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</si>
  <si>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</si>
  <si>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</si>
  <si>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</si>
  <si>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</si>
  <si>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</si>
  <si>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</si>
  <si>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</si>
  <si>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</si>
  <si>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</si>
  <si>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</si>
  <si>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</si>
  <si>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</si>
  <si>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</si>
  <si>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</si>
  <si>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</si>
  <si>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</si>
  <si>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</si>
  <si>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</si>
  <si>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</si>
  <si>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</si>
  <si>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</si>
  <si>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</si>
  <si>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</si>
  <si>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</si>
  <si>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</si>
  <si>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</si>
  <si>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</si>
  <si>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</si>
  <si>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</si>
  <si>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</si>
  <si>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</si>
  <si>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</si>
  <si>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</si>
  <si>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</si>
  <si>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</si>
  <si>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</si>
  <si>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</si>
  <si>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</si>
  <si>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</si>
  <si>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</si>
  <si>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</si>
  <si>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</si>
  <si>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</si>
  <si>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</si>
  <si>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</si>
  <si>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</si>
  <si>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</si>
  <si>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</si>
  <si>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</si>
  <si>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</si>
  <si>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</si>
  <si>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</si>
  <si>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</si>
  <si>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</si>
  <si>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</si>
  <si>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</si>
  <si>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</si>
  <si>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</si>
  <si>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</si>
  <si>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</si>
  <si>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</si>
  <si>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</si>
  <si>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</si>
  <si>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</si>
  <si>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</si>
  <si>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</si>
  <si>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</si>
  <si>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</si>
  <si>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</si>
  <si>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</si>
  <si>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</si>
  <si>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</si>
  <si>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</si>
  <si>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</si>
  <si>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</si>
  <si>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</si>
  <si>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</si>
  <si>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</si>
  <si>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</si>
  <si>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</si>
  <si>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</si>
  <si>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</si>
  <si>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</si>
  <si>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</si>
  <si>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</si>
  <si>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</si>
  <si>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</si>
  <si>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</si>
  <si>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</si>
  <si>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</si>
  <si>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</si>
  <si>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</si>
  <si>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</si>
  <si>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</si>
  <si>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</si>
  <si>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</si>
  <si>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</si>
  <si>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</si>
  <si>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</si>
  <si>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</si>
  <si>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</si>
  <si>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</si>
  <si>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</si>
  <si>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</si>
  <si>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</si>
  <si>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</si>
  <si>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</si>
  <si>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</si>
  <si>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</si>
  <si>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</si>
  <si>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</si>
  <si>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</si>
  <si>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</si>
  <si>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</si>
  <si>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</si>
  <si>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</si>
  <si>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</si>
  <si>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</si>
  <si>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</si>
  <si>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</si>
  <si>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</si>
  <si>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</si>
  <si>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</si>
  <si>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</si>
  <si>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</si>
  <si>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</si>
  <si>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</si>
  <si>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</si>
  <si>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</si>
  <si>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</si>
  <si>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</si>
  <si>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</si>
  <si>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</si>
  <si>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</si>
  <si>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</si>
  <si>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</si>
  <si>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</si>
  <si>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</si>
  <si>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</si>
  <si>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</si>
  <si>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</si>
  <si>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</si>
  <si>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</si>
  <si>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</si>
  <si>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</si>
  <si>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</si>
  <si>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</si>
  <si>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</si>
  <si>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</si>
  <si>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</si>
  <si>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</si>
  <si>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</si>
  <si>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</si>
  <si>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</si>
  <si>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</si>
  <si>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</si>
  <si>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</si>
  <si>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</si>
  <si>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</si>
  <si>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</si>
  <si>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</si>
  <si>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</si>
  <si>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</si>
  <si>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</si>
  <si>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</si>
  <si>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</si>
  <si>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</si>
  <si>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</si>
  <si>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</si>
  <si>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</si>
  <si>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</si>
  <si>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</si>
  <si>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</si>
  <si>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</si>
  <si>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</si>
  <si>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</si>
  <si>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</si>
  <si>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</si>
  <si>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</si>
  <si>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</si>
  <si>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</si>
  <si>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</si>
  <si>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</si>
  <si>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</si>
  <si>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</si>
  <si>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</si>
  <si>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</si>
  <si>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</si>
  <si>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</si>
  <si>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</si>
  <si>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</si>
  <si>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</si>
  <si>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</si>
  <si>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</si>
  <si>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</si>
  <si>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</si>
  <si>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</si>
  <si>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</si>
  <si>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</si>
  <si>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</si>
  <si>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</si>
  <si>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</si>
  <si>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</si>
  <si>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</si>
  <si>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</si>
  <si>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</si>
  <si>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</si>
  <si>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</si>
  <si>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</si>
  <si>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</si>
  <si>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</si>
  <si>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</si>
  <si>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</si>
  <si>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</si>
  <si>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</si>
  <si>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</si>
  <si>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</si>
  <si>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</si>
  <si>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</si>
  <si>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</si>
  <si>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</si>
  <si>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</si>
  <si>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</si>
  <si>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</si>
  <si>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</si>
  <si>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</si>
  <si>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</si>
  <si>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</si>
  <si>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</si>
  <si>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</si>
  <si>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</si>
  <si>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</si>
  <si>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</si>
  <si>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</si>
  <si>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</si>
  <si>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</si>
  <si>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</si>
  <si>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</si>
  <si>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</si>
  <si>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</si>
  <si>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</si>
  <si>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</si>
  <si>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</si>
  <si>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</si>
  <si>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</si>
  <si>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</si>
  <si>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</si>
  <si>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</si>
  <si>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</si>
  <si>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</si>
  <si>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</si>
  <si>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</si>
  <si>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</si>
  <si>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</si>
  <si>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</si>
  <si>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</si>
  <si>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</si>
  <si>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</si>
  <si>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</si>
  <si>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</si>
  <si>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</si>
  <si>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</si>
  <si>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</si>
  <si>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</si>
  <si>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</si>
  <si>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</si>
  <si>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</si>
  <si>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</si>
  <si>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</si>
  <si>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</si>
  <si>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</si>
  <si>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</si>
  <si>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</si>
  <si>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</si>
  <si>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</si>
  <si>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</si>
  <si>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</si>
  <si>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</si>
  <si>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</si>
  <si>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</si>
  <si>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</si>
  <si>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</si>
  <si>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</si>
  <si>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</si>
  <si>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</si>
  <si>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</si>
  <si>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</si>
  <si>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</si>
  <si>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</si>
  <si>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</si>
  <si>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</si>
  <si>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</si>
  <si>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</si>
  <si>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</si>
  <si>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</si>
  <si>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</si>
  <si>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</si>
  <si>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</si>
  <si>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</si>
  <si>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</si>
  <si>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</si>
  <si>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</si>
  <si>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</si>
  <si>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</si>
  <si>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</si>
  <si>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</si>
  <si>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</si>
  <si>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</si>
  <si>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</si>
  <si>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</si>
  <si>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</si>
  <si>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</si>
  <si>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</si>
  <si>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</si>
  <si>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</si>
  <si>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</si>
  <si>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</si>
  <si>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</si>
  <si>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</si>
  <si>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</si>
  <si>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</si>
  <si>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</si>
  <si>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</si>
  <si>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</si>
  <si>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</si>
  <si>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</si>
  <si>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</si>
  <si>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</si>
  <si>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</si>
  <si>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</si>
  <si>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</si>
  <si>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</si>
  <si>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</si>
  <si>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</si>
  <si>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</si>
  <si>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</si>
  <si>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</si>
  <si>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</si>
  <si>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</si>
  <si>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</si>
  <si>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</si>
  <si>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</si>
  <si>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</si>
  <si>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</si>
  <si>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</si>
  <si>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</si>
  <si>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</si>
  <si>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</si>
  <si>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</si>
  <si>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</si>
  <si>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</si>
  <si>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</si>
  <si>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</si>
  <si>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</si>
  <si>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</si>
  <si>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</si>
  <si>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</si>
  <si>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</si>
  <si>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</si>
  <si>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</si>
  <si>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</si>
  <si>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</si>
  <si>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</si>
  <si>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</si>
  <si>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</si>
  <si>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</si>
  <si>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</si>
  <si>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</si>
  <si>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</si>
  <si>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</si>
  <si>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</si>
  <si>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</si>
  <si>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</si>
  <si>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</si>
  <si>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</si>
  <si>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</si>
  <si>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</si>
  <si>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</si>
  <si>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</si>
  <si>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</si>
  <si>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</si>
  <si>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</si>
  <si>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</si>
  <si>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</si>
  <si>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</si>
  <si>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</si>
  <si>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</si>
  <si>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</si>
  <si>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</si>
  <si>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</si>
  <si>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</si>
  <si>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</si>
  <si>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</si>
  <si>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</si>
  <si>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</si>
  <si>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</si>
  <si>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</si>
  <si>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</si>
  <si>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</si>
  <si>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</si>
  <si>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</si>
  <si>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</si>
  <si>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</si>
  <si>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</si>
  <si>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</si>
  <si>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</si>
  <si>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</si>
  <si>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</si>
  <si>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</si>
  <si>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</si>
  <si>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</si>
  <si>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</si>
  <si>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</si>
  <si>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</si>
  <si>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</si>
  <si>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</si>
  <si>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</si>
  <si>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</si>
  <si>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</si>
  <si>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</si>
  <si>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</si>
  <si>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</si>
  <si>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</si>
  <si>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</si>
  <si>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</si>
  <si>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</si>
  <si>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</si>
  <si>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</si>
  <si>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</si>
  <si>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</si>
  <si>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</si>
  <si>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</si>
  <si>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</si>
  <si>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</si>
  <si>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</si>
  <si>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</si>
  <si>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</si>
  <si>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</si>
  <si>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</si>
  <si>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</si>
  <si>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</si>
  <si>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</si>
  <si>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</si>
  <si>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</si>
  <si>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</si>
  <si>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</si>
  <si>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</si>
  <si>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</si>
  <si>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</si>
  <si>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</si>
  <si>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</si>
  <si>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</si>
  <si>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</si>
  <si>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</si>
  <si>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</si>
  <si>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</si>
  <si>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</si>
  <si>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</si>
  <si>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</si>
  <si>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</si>
  <si>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</si>
  <si>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</si>
  <si>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</si>
  <si>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</si>
  <si>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</si>
  <si>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</si>
  <si>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</si>
  <si>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</si>
  <si>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</si>
  <si>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</si>
  <si>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</si>
  <si>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</si>
  <si>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</si>
  <si>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</si>
  <si>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</si>
  <si>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</si>
  <si>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</si>
  <si>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</si>
  <si>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</si>
  <si>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</si>
  <si>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</si>
  <si>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</si>
  <si>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</si>
  <si>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</si>
  <si>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</si>
  <si>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</si>
  <si>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</si>
  <si>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</si>
  <si>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</si>
  <si>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</si>
  <si>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</si>
  <si>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</si>
  <si>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</si>
  <si>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</si>
  <si>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</si>
  <si>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</si>
  <si>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</si>
  <si>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</si>
  <si>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</si>
  <si>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</si>
  <si>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</si>
  <si>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</si>
  <si>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</si>
  <si>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</si>
  <si>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</si>
  <si>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</si>
  <si>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</si>
  <si>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</si>
  <si>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</si>
  <si>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</si>
  <si>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</si>
  <si>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</si>
  <si>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</si>
  <si>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</si>
  <si>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</si>
  <si>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</si>
  <si>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</si>
  <si>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</si>
  <si>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</si>
  <si>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</si>
  <si>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</si>
  <si>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</si>
  <si>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</si>
  <si>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</si>
  <si>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</si>
  <si>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</si>
  <si>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</si>
  <si>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</si>
  <si>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</si>
  <si>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</si>
  <si>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</si>
  <si>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</si>
  <si>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</si>
  <si>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</si>
  <si>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</si>
  <si>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</si>
  <si>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</si>
  <si>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</si>
  <si>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</si>
  <si>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</si>
  <si>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</si>
  <si>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</si>
  <si>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</si>
  <si>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</si>
  <si>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</si>
  <si>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</si>
  <si>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</si>
  <si>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</si>
  <si>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</si>
  <si>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</si>
  <si>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</si>
  <si>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</si>
  <si>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</si>
  <si>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</si>
  <si>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</si>
  <si>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</si>
  <si>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</si>
  <si>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</si>
  <si>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</si>
  <si>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</si>
  <si>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</si>
  <si>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</si>
  <si>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</si>
  <si>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</si>
  <si>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</si>
  <si>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</si>
  <si>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</si>
  <si>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</si>
  <si>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</si>
  <si>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</si>
  <si>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</si>
  <si>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</si>
  <si>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</si>
  <si>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</si>
  <si>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</si>
  <si>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</si>
  <si>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</si>
  <si>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</si>
  <si>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</si>
  <si>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</si>
  <si>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</si>
  <si>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</si>
  <si>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</si>
  <si>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</si>
  <si>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</si>
  <si>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</si>
  <si>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</si>
  <si>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</si>
  <si>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</si>
  <si>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</si>
  <si>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</si>
  <si>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</si>
  <si>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</si>
  <si>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</si>
  <si>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</si>
  <si>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</si>
  <si>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</si>
  <si>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</si>
  <si>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</si>
  <si>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</si>
  <si>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</si>
  <si>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</si>
  <si>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</si>
  <si>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</si>
  <si>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</si>
  <si>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</si>
  <si>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</si>
  <si>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</si>
  <si>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</si>
  <si>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</si>
  <si>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</si>
  <si>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</si>
  <si>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</si>
  <si>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</si>
  <si>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</si>
  <si>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</si>
  <si>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</si>
  <si>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</si>
  <si>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</si>
  <si>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</si>
  <si>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</si>
  <si>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</si>
  <si>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</si>
  <si>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</si>
  <si>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</si>
  <si>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</si>
  <si>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</si>
  <si>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</si>
  <si>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</si>
  <si>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</si>
  <si>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</si>
  <si>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</si>
  <si>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</si>
  <si>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</si>
  <si>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</si>
  <si>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</si>
  <si>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</si>
  <si>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</si>
  <si>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</si>
  <si>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</si>
  <si>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</si>
  <si>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</si>
  <si>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</si>
  <si>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</si>
  <si>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</si>
  <si>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</si>
  <si>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</si>
  <si>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</si>
  <si>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</si>
  <si>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</si>
  <si>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</si>
  <si>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</si>
  <si>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</si>
  <si>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</si>
  <si>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</si>
  <si>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</si>
  <si>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</si>
  <si>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</si>
  <si>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</si>
  <si>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</si>
  <si>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</si>
  <si>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</si>
  <si>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</si>
  <si>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</si>
  <si>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</si>
  <si>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</si>
  <si>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</si>
  <si>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</si>
  <si>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</si>
  <si>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</si>
  <si>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</si>
  <si>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</si>
  <si>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</si>
  <si>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</si>
  <si>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</si>
  <si>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</si>
  <si>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</si>
  <si>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</si>
  <si>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</si>
  <si>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</si>
  <si>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</si>
  <si>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</si>
  <si>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</si>
  <si>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</si>
  <si>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</si>
  <si>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</si>
  <si>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</si>
  <si>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</si>
  <si>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</si>
  <si>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</si>
  <si>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</si>
  <si>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</si>
  <si>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</si>
  <si>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</si>
  <si>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</si>
  <si>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</si>
  <si>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</si>
  <si>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</si>
  <si>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</si>
  <si>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</si>
  <si>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</si>
  <si>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</si>
  <si>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</si>
  <si>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</si>
  <si>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</si>
  <si>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</si>
  <si>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</si>
  <si>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</si>
  <si>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</si>
  <si>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</si>
  <si>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</si>
  <si>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</si>
  <si>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</si>
  <si>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</si>
  <si>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</si>
  <si>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</si>
  <si>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</si>
  <si>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</si>
  <si>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</si>
  <si>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</si>
  <si>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</si>
  <si>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</si>
  <si>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</si>
  <si>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</si>
  <si>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</si>
  <si>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</si>
  <si>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</si>
  <si>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</si>
  <si>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</si>
  <si>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</si>
  <si>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</si>
  <si>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</si>
  <si>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</si>
  <si>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</si>
  <si>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</si>
  <si>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</si>
  <si>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</si>
  <si>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</si>
  <si>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</si>
  <si>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</si>
  <si>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</si>
  <si>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</si>
  <si>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</si>
  <si>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</si>
  <si>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</si>
  <si>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</si>
  <si>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</si>
  <si>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</si>
  <si>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</si>
  <si>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</si>
  <si>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</si>
  <si>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</si>
  <si>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</si>
  <si>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</si>
  <si>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</si>
  <si>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</si>
  <si>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</si>
  <si>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</si>
  <si>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</si>
  <si>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</si>
  <si>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</si>
  <si>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</si>
  <si>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</si>
  <si>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</si>
  <si>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</si>
  <si>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</si>
  <si>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</si>
  <si>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</si>
  <si>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</si>
  <si>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</si>
  <si>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</si>
  <si>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</si>
  <si>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</si>
  <si>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</si>
  <si>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</si>
  <si>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</si>
  <si>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</si>
  <si>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</si>
  <si>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</si>
  <si>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</si>
  <si>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</si>
  <si>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</si>
  <si>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</si>
  <si>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</si>
  <si>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</si>
  <si>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</si>
  <si>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</si>
  <si>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</si>
  <si>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</si>
  <si>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</si>
  <si>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</si>
  <si>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</si>
  <si>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</si>
  <si>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</si>
  <si>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</si>
  <si>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</si>
  <si>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</si>
  <si>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</si>
  <si>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</si>
  <si>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</si>
  <si>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</si>
  <si>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</si>
  <si>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</si>
  <si>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</si>
  <si>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</si>
  <si>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</si>
  <si>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</si>
  <si>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</si>
  <si>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</si>
  <si>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</si>
  <si>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</si>
  <si>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</si>
  <si>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</si>
  <si>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</si>
  <si>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</si>
  <si>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</si>
  <si>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</si>
  <si>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</si>
  <si>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</si>
  <si>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</si>
  <si>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</si>
  <si>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</si>
  <si>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</si>
  <si>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</si>
  <si>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</si>
  <si>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</si>
  <si>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</si>
  <si>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</si>
  <si>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</si>
  <si>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</si>
  <si>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</si>
  <si>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</si>
  <si>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</si>
  <si>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</si>
  <si>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</si>
  <si>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</si>
  <si>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</si>
  <si>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</si>
  <si>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</si>
  <si>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</si>
  <si>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</si>
  <si>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</si>
  <si>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</si>
  <si>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</si>
  <si>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</si>
  <si>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</si>
  <si>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</si>
  <si>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</si>
  <si>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</si>
  <si>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</si>
  <si>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</si>
  <si>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</si>
  <si>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</si>
  <si>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</si>
  <si>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</si>
  <si>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</si>
  <si>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</si>
  <si>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</si>
  <si>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</si>
  <si>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</si>
  <si>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</si>
  <si>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</si>
  <si>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</si>
  <si>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</si>
  <si>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</si>
  <si>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</si>
  <si>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</si>
  <si>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</si>
  <si>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</si>
  <si>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</si>
  <si>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</si>
  <si>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</si>
  <si>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</si>
  <si>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</si>
  <si>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</si>
  <si>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</si>
  <si>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</si>
  <si>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</si>
  <si>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</si>
  <si>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</si>
  <si>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</si>
  <si>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</si>
  <si>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</si>
  <si>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</si>
  <si>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</si>
  <si>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</si>
  <si>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</si>
  <si>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</si>
  <si>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</si>
  <si>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</si>
  <si>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</si>
  <si>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</si>
  <si>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</si>
  <si>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</si>
  <si>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</si>
  <si>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</si>
  <si>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</si>
  <si>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</si>
  <si>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</si>
  <si>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</si>
  <si>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</si>
  <si>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</si>
  <si>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</si>
  <si>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</si>
  <si>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</si>
  <si>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</si>
  <si>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</si>
  <si>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</si>
  <si>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</si>
  <si>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</si>
  <si>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</si>
  <si>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</si>
  <si>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</si>
  <si>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</si>
  <si>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</si>
  <si>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</si>
  <si>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</si>
  <si>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</si>
  <si>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</si>
  <si>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</si>
  <si>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</si>
  <si>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</si>
  <si>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</si>
  <si>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</si>
  <si>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</si>
  <si>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</si>
  <si>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</si>
  <si>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</si>
  <si>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</si>
  <si>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</si>
  <si>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</si>
  <si>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</si>
  <si>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</si>
  <si>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</si>
  <si>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</si>
  <si>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</si>
  <si>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</si>
  <si>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</si>
  <si>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</si>
  <si>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</si>
  <si>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</si>
  <si>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</si>
  <si>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</si>
  <si>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</si>
  <si>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</si>
  <si>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</si>
  <si>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</si>
  <si>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</si>
  <si>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</si>
  <si>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</si>
  <si>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</si>
  <si>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</si>
  <si>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</si>
  <si>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</si>
  <si>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</si>
  <si>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</si>
  <si>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</si>
  <si>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</si>
  <si>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</si>
  <si>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</si>
  <si>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</si>
  <si>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</si>
  <si>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</si>
  <si>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</si>
  <si>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</si>
  <si>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</si>
  <si>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</si>
  <si>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</si>
  <si>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</si>
  <si>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</si>
  <si>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</si>
  <si>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</si>
  <si>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</si>
  <si>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</si>
  <si>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</si>
  <si>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</si>
  <si>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</si>
  <si>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</si>
  <si>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</si>
  <si>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</si>
  <si>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</si>
  <si>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</si>
  <si>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</si>
  <si>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</si>
  <si>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</si>
  <si>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</si>
  <si>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</si>
  <si>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</si>
  <si>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</si>
  <si>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</si>
  <si>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</si>
  <si>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</si>
  <si>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</si>
  <si>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</si>
  <si>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</si>
  <si>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</si>
  <si>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</si>
  <si>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</si>
  <si>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</si>
  <si>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</si>
  <si>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</si>
  <si>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</si>
  <si>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</si>
  <si>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</si>
  <si>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</si>
  <si>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</si>
  <si>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</si>
  <si>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</si>
  <si>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</si>
  <si>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</si>
  <si>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</si>
  <si>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</si>
  <si>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</si>
  <si>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</si>
  <si>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</si>
  <si>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</si>
  <si>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</si>
  <si>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</si>
  <si>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</si>
  <si>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</si>
  <si>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</si>
  <si>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</si>
  <si>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</si>
  <si>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</si>
  <si>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</si>
  <si>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</si>
  <si>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</si>
  <si>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</si>
  <si>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</si>
  <si>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</si>
  <si>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</si>
  <si>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</si>
  <si>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</si>
  <si>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</si>
  <si>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</si>
  <si>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</si>
  <si>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</si>
  <si>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</si>
  <si>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</si>
  <si>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</si>
  <si>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</si>
  <si>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</si>
  <si>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</si>
  <si>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</si>
  <si>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</si>
  <si>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</si>
  <si>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</si>
  <si>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</si>
  <si>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</si>
  <si>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</si>
  <si>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</si>
  <si>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</si>
  <si>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</si>
  <si>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</si>
  <si>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</si>
  <si>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</si>
  <si>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</si>
  <si>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</si>
  <si>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</si>
  <si>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</si>
  <si>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</si>
  <si>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</si>
  <si>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</si>
  <si>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</si>
  <si>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</si>
  <si>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</si>
  <si>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</si>
  <si>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</si>
  <si>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</si>
  <si>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</si>
  <si>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</si>
  <si>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</si>
  <si>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</si>
  <si>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</si>
  <si>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</si>
  <si>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</si>
  <si>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</si>
  <si>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</si>
  <si>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</si>
  <si>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</si>
  <si>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</si>
  <si>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</si>
  <si>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</si>
  <si>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</si>
  <si>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</si>
  <si>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</si>
  <si>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</si>
  <si>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</si>
  <si>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</si>
  <si>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</si>
  <si>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</si>
  <si>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</si>
  <si>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</si>
  <si>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</si>
  <si>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</si>
  <si>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</si>
  <si>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</si>
  <si>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</si>
  <si>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</si>
  <si>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</si>
  <si>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</si>
  <si>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</si>
  <si>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</si>
  <si>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</si>
  <si>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</si>
  <si>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</si>
  <si>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</si>
  <si>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</si>
  <si>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</si>
  <si>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</si>
  <si>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</si>
  <si>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</si>
  <si>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</si>
  <si>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</si>
  <si>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</si>
  <si>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</si>
  <si>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</si>
  <si>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</si>
  <si>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</si>
  <si>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</si>
  <si>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</si>
  <si>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</si>
  <si>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</si>
  <si>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</si>
  <si>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</si>
  <si>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</si>
  <si>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</si>
  <si>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</si>
  <si>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</si>
  <si>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</si>
  <si>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</si>
  <si>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</si>
  <si>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</si>
  <si>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</si>
  <si>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</si>
  <si>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</si>
  <si>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</si>
  <si>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</si>
  <si>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</si>
  <si>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</si>
  <si>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</si>
  <si>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</si>
  <si>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</si>
  <si>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</si>
  <si>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</si>
  <si>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</si>
  <si>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</si>
  <si>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</si>
  <si>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</si>
  <si>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</si>
  <si>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</si>
  <si>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</si>
  <si>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</si>
  <si>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</si>
  <si>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</si>
  <si>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</si>
  <si>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</si>
  <si>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</si>
  <si>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</si>
  <si>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</si>
  <si>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</si>
  <si>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</si>
  <si>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</si>
  <si>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</si>
  <si>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</si>
  <si>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</si>
  <si>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</si>
  <si>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</si>
  <si>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</si>
  <si>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</si>
  <si>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</si>
  <si>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</si>
  <si>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</si>
  <si>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</si>
  <si>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</si>
  <si>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</si>
  <si>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</si>
  <si>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</si>
  <si>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</si>
  <si>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</si>
  <si>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</si>
  <si>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</si>
  <si>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</si>
  <si>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</si>
  <si>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</si>
  <si>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</si>
  <si>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</si>
  <si>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</si>
  <si>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</si>
  <si>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</si>
  <si>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</si>
  <si>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</si>
  <si>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</si>
  <si>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</si>
  <si>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</si>
  <si>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</si>
  <si>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</si>
  <si>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</si>
  <si>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</si>
  <si>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</si>
  <si>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</si>
  <si>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</si>
  <si>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</si>
  <si>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</si>
  <si>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</si>
  <si>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</si>
  <si>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</si>
  <si>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</si>
  <si>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</si>
  <si>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</si>
  <si>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</si>
  <si>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</si>
  <si>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</si>
  <si>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</si>
  <si>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</si>
  <si>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</si>
  <si>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</si>
  <si>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</si>
  <si>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</si>
  <si>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</si>
  <si>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</si>
  <si>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</si>
  <si>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</si>
  <si>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</si>
  <si>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</si>
  <si>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</si>
  <si>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</si>
  <si>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</si>
  <si>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</si>
  <si>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</si>
  <si>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</si>
  <si>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</si>
  <si>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</si>
  <si>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</si>
  <si>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</si>
  <si>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</si>
  <si>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</si>
  <si>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</si>
  <si>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</si>
  <si>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</si>
  <si>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</si>
  <si>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</si>
  <si>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</si>
  <si>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</si>
  <si>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</si>
  <si>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</si>
  <si>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</si>
  <si>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</si>
  <si>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</si>
  <si>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</si>
  <si>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</si>
  <si>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</si>
  <si>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</si>
  <si>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</si>
  <si>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</si>
  <si>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</si>
  <si>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</si>
  <si>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</si>
  <si>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</si>
  <si>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</si>
  <si>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</si>
  <si>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</si>
  <si>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</si>
  <si>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</si>
  <si>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</si>
  <si>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</si>
  <si>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</si>
  <si>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</si>
  <si>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</si>
  <si>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</si>
  <si>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</si>
  <si>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</si>
  <si>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</si>
  <si>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</si>
  <si>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</si>
  <si>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</si>
  <si>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</si>
  <si>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</si>
  <si>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</si>
  <si>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</si>
  <si>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</si>
  <si>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</si>
  <si>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</si>
  <si>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</si>
  <si>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</si>
  <si>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</si>
  <si>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</si>
  <si>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</si>
  <si>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</si>
  <si>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</si>
  <si>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</si>
  <si>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</si>
  <si>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</si>
  <si>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</si>
  <si>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</si>
  <si>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</si>
  <si>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</si>
  <si>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</si>
  <si>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</si>
  <si>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</si>
  <si>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</si>
  <si>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</si>
  <si>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</si>
  <si>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</si>
  <si>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</si>
  <si>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</si>
  <si>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</si>
  <si>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</si>
  <si>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</si>
  <si>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</si>
  <si>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</si>
  <si>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</si>
  <si>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</si>
  <si>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</si>
  <si>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</si>
  <si>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</si>
  <si>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</si>
  <si>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</si>
  <si>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</si>
  <si>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</si>
  <si>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</si>
  <si>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</si>
  <si>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</si>
  <si>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</si>
  <si>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</si>
  <si>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</si>
  <si>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</si>
  <si>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</si>
  <si>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</si>
  <si>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</si>
  <si>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</si>
  <si>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</si>
  <si>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</si>
  <si>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</si>
  <si>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</si>
  <si>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</si>
  <si>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</si>
  <si>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</si>
  <si>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</si>
  <si>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</si>
  <si>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</si>
  <si>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</si>
  <si>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</si>
  <si>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</si>
  <si>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</si>
  <si>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</si>
  <si>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</si>
  <si>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</si>
  <si>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</si>
  <si>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</si>
  <si>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</si>
  <si>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</si>
  <si>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</si>
  <si>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</si>
  <si>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</si>
  <si>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</si>
  <si>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</si>
  <si>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</si>
  <si>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</si>
  <si>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</si>
  <si>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</si>
  <si>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</si>
  <si>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</si>
  <si>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</si>
  <si>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</si>
  <si>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</si>
  <si>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</si>
  <si>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</si>
  <si>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</si>
  <si>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</si>
  <si>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</si>
  <si>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</si>
  <si>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</si>
  <si>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</si>
  <si>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</si>
  <si>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</si>
  <si>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</si>
  <si>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</si>
  <si>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</si>
  <si>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</si>
  <si>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</si>
  <si>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</si>
  <si>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</si>
  <si>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</si>
  <si>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</si>
  <si>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</si>
  <si>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</si>
  <si>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</si>
  <si>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</si>
  <si>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</si>
  <si>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</si>
  <si>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</si>
  <si>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</si>
  <si>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</si>
  <si>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</si>
  <si>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</si>
  <si>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</si>
  <si>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</si>
  <si>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</si>
  <si>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</si>
  <si>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</si>
  <si>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</si>
  <si>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</si>
  <si>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</si>
  <si>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</si>
  <si>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</si>
  <si>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</si>
  <si>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</si>
  <si>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</si>
  <si>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</si>
  <si>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</si>
  <si>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</si>
  <si>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</si>
  <si>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</si>
  <si>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</si>
  <si>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</si>
  <si>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</si>
  <si>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</si>
  <si>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</si>
  <si>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</si>
  <si>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</si>
  <si>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</si>
  <si>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</si>
  <si>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</si>
  <si>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</si>
  <si>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</si>
  <si>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</si>
  <si>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</si>
  <si>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</si>
  <si>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</si>
  <si>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</si>
  <si>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</si>
  <si>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</si>
  <si>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</si>
  <si>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</si>
  <si>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</si>
  <si>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</si>
  <si>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</si>
  <si>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</si>
  <si>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</si>
  <si>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</si>
  <si>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</si>
  <si>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</si>
  <si>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</si>
  <si>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</si>
  <si>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</si>
  <si>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</si>
  <si>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</si>
  <si>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</si>
  <si>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</si>
  <si>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</si>
  <si>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</si>
  <si>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</si>
  <si>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</si>
  <si>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</si>
  <si>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</si>
  <si>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</si>
  <si>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</si>
  <si>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</si>
  <si>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</si>
  <si>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</si>
  <si>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</si>
  <si>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</si>
  <si>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</si>
  <si>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</si>
  <si>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</si>
  <si>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</si>
  <si>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</si>
  <si>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</si>
  <si>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</si>
  <si>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</si>
  <si>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</si>
  <si>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</si>
  <si>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</si>
  <si>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</si>
  <si>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</si>
  <si>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</si>
  <si>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</si>
  <si>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</si>
  <si>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</si>
  <si>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</si>
  <si>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</si>
  <si>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</si>
  <si>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</si>
  <si>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</si>
  <si>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</si>
  <si>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</si>
  <si>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</si>
  <si>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</si>
  <si>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</si>
  <si>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</si>
  <si>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</si>
  <si>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</si>
  <si>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</si>
  <si>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</si>
  <si>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</si>
  <si>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</si>
  <si>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</si>
  <si>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</si>
  <si>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</si>
  <si>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</si>
  <si>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</si>
  <si>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</si>
  <si>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</si>
  <si>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</si>
  <si>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</si>
  <si>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</si>
  <si>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</si>
  <si>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</si>
  <si>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</si>
  <si>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</si>
  <si>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</si>
  <si>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</si>
  <si>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</si>
  <si>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</si>
  <si>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</si>
  <si>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</si>
  <si>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</si>
  <si>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</si>
  <si>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</si>
  <si>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</si>
  <si>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</si>
  <si>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</si>
  <si>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</si>
  <si>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</si>
  <si>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</si>
  <si>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</si>
  <si>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</si>
  <si>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</si>
  <si>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</si>
  <si>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</si>
  <si>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</si>
  <si>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</si>
  <si>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</si>
  <si>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</si>
  <si>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</si>
  <si>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</si>
  <si>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</si>
  <si>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</si>
  <si>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</si>
  <si>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</si>
  <si>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</si>
  <si>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</si>
  <si>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</si>
  <si>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</si>
  <si>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</si>
  <si>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</si>
  <si>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</si>
  <si>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</si>
  <si>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</si>
  <si>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</si>
  <si>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</si>
  <si>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</si>
  <si>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</si>
  <si>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</si>
  <si>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</si>
  <si>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</si>
  <si>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</si>
  <si>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</si>
  <si>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</si>
  <si>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</si>
  <si>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</si>
  <si>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</si>
  <si>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</si>
  <si>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</si>
  <si>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</si>
  <si>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</si>
  <si>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</si>
  <si>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</si>
  <si>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</si>
  <si>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</si>
  <si>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</si>
  <si>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</si>
  <si>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</si>
  <si>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</si>
  <si>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</si>
  <si>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</si>
  <si>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</si>
  <si>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</si>
  <si>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</si>
  <si>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</si>
  <si>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</si>
  <si>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</si>
  <si>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</si>
  <si>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</si>
  <si>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</si>
  <si>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</si>
  <si>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</si>
  <si>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</si>
  <si>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</si>
  <si>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</si>
  <si>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</si>
  <si>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</si>
  <si>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</si>
  <si>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</si>
  <si>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</si>
  <si>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</si>
  <si>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</si>
  <si>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</si>
  <si>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</si>
  <si>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</si>
  <si>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</si>
  <si>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</si>
  <si>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</si>
  <si>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</si>
  <si>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</si>
  <si>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</si>
  <si>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</si>
  <si>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</si>
  <si>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</si>
  <si>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</si>
  <si>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</si>
  <si>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</si>
  <si>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</si>
  <si>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</si>
  <si>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</si>
  <si>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</si>
  <si>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</si>
  <si>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</si>
  <si>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</si>
  <si>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</si>
  <si>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</si>
  <si>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</si>
  <si>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</si>
  <si>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</si>
  <si>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</si>
  <si>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</si>
  <si>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</si>
  <si>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</si>
  <si>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</si>
  <si>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</si>
  <si>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</si>
  <si>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</si>
  <si>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</si>
  <si>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</si>
  <si>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</si>
  <si>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</si>
  <si>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</si>
  <si>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</si>
  <si>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</si>
  <si>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</si>
  <si>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</si>
  <si>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</si>
  <si>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</si>
  <si>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</si>
  <si>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</si>
  <si>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</si>
  <si>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</si>
  <si>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</si>
  <si>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</si>
  <si>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</si>
  <si>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</si>
  <si>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</si>
  <si>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</si>
  <si>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</si>
  <si>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</si>
  <si>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</si>
  <si>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</si>
  <si>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</si>
  <si>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</si>
  <si>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</si>
  <si>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</si>
  <si>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</si>
  <si>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</si>
  <si>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</si>
  <si>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</si>
  <si>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</si>
  <si>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</si>
  <si>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</si>
  <si>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</si>
  <si>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</si>
  <si>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</si>
  <si>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</si>
  <si>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</si>
  <si>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</si>
  <si>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</si>
  <si>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</si>
  <si>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</si>
  <si>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</si>
  <si>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</si>
  <si>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</si>
  <si>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</si>
  <si>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</si>
  <si>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</si>
  <si>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</si>
  <si>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</si>
  <si>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</si>
  <si>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</si>
  <si>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</si>
  <si>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</si>
  <si>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</si>
  <si>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</si>
  <si>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</si>
  <si>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</si>
  <si>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</si>
  <si>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</si>
  <si>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</si>
  <si>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</si>
  <si>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</si>
  <si>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</si>
  <si>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</si>
  <si>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</si>
  <si>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</si>
  <si>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</si>
  <si>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</si>
  <si>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</si>
  <si>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</si>
  <si>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</si>
  <si>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</si>
  <si>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</si>
  <si>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</si>
  <si>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</si>
  <si>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</si>
  <si>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</si>
  <si>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</si>
  <si>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</si>
  <si>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</si>
  <si>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</si>
  <si>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</si>
  <si>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</si>
  <si>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</si>
  <si>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</si>
  <si>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</si>
  <si>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</si>
  <si>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</si>
  <si>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</si>
  <si>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</si>
  <si>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</si>
  <si>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</si>
  <si>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</si>
  <si>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</si>
  <si>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</si>
  <si>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</si>
  <si>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</si>
  <si>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</si>
  <si>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</si>
  <si>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</si>
  <si>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</si>
  <si>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</si>
  <si>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</si>
  <si>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</si>
  <si>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</si>
  <si>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</si>
  <si>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</si>
  <si>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</si>
  <si>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</si>
  <si>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</si>
  <si>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</si>
  <si>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</si>
  <si>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</si>
  <si>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</si>
  <si>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</si>
  <si>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</si>
  <si>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</si>
  <si>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</si>
  <si>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</si>
  <si>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</si>
  <si>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</si>
  <si>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</si>
  <si>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</si>
  <si>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</si>
  <si>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</si>
  <si>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</si>
  <si>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</si>
  <si>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</si>
  <si>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</si>
  <si>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</si>
  <si>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</si>
  <si>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</si>
  <si>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</si>
  <si>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</si>
  <si>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</si>
  <si>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</si>
  <si>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</si>
  <si>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</si>
  <si>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</si>
  <si>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</si>
  <si>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</si>
  <si>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</si>
  <si>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</si>
  <si>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</si>
  <si>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</si>
  <si>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</si>
  <si>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</si>
  <si>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</si>
  <si>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</si>
  <si>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</si>
  <si>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</si>
  <si>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</si>
  <si>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</si>
  <si>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</si>
  <si>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</si>
  <si>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</si>
  <si>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</si>
  <si>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</si>
  <si>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</si>
  <si>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</si>
  <si>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</si>
  <si>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</si>
  <si>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</si>
  <si>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</si>
  <si>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</si>
  <si>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</si>
  <si>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</si>
  <si>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</si>
  <si>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</si>
  <si>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</si>
  <si>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</si>
  <si>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</si>
  <si>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</si>
  <si>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</si>
  <si>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</si>
  <si>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</si>
  <si>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</si>
  <si>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</si>
  <si>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</si>
  <si>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</si>
  <si>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</si>
  <si>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</si>
  <si>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</si>
  <si>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</si>
  <si>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</si>
  <si>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</si>
  <si>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</si>
  <si>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</si>
  <si>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</si>
  <si>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</si>
  <si>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</si>
  <si>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</si>
  <si>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</si>
  <si>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</si>
  <si>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</si>
  <si>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</si>
  <si>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</si>
  <si>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</si>
  <si>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</si>
  <si>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</si>
  <si>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</si>
  <si>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</si>
  <si>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</si>
  <si>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</si>
  <si>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</si>
  <si>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</si>
  <si>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</si>
  <si>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</si>
  <si>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</si>
  <si>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</si>
  <si>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</si>
  <si>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</si>
  <si>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</si>
  <si>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</si>
  <si>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</si>
  <si>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</si>
  <si>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</si>
  <si>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</si>
  <si>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</si>
  <si>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</si>
  <si>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</si>
  <si>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</si>
  <si>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</si>
  <si>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</si>
  <si>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</si>
  <si>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</si>
  <si>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</si>
  <si>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</si>
  <si>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</si>
  <si>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</si>
  <si>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</si>
  <si>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</si>
  <si>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</si>
  <si>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</si>
  <si>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</si>
  <si>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</si>
  <si>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</si>
  <si>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</si>
  <si>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</si>
  <si>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</si>
  <si>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</si>
  <si>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</si>
  <si>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</si>
  <si>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</si>
  <si>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</si>
  <si>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</si>
  <si>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</si>
  <si>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</si>
  <si>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</si>
  <si>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</si>
  <si>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</si>
  <si>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</si>
  <si>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</si>
  <si>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</si>
  <si>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</si>
  <si>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</si>
  <si>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</si>
  <si>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</si>
  <si>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</si>
  <si>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</si>
  <si>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</si>
  <si>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</si>
  <si>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</si>
  <si>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</si>
  <si>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</si>
  <si>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</si>
  <si>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</si>
  <si>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</si>
  <si>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</si>
  <si>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</si>
  <si>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</si>
  <si>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</si>
  <si>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</si>
  <si>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</si>
  <si>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</si>
  <si>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</si>
  <si>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</si>
  <si>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</si>
  <si>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</si>
  <si>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</si>
  <si>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</si>
  <si>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</si>
  <si>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</si>
  <si>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</si>
  <si>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</si>
  <si>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</si>
  <si>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</si>
  <si>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</si>
  <si>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</si>
  <si>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</si>
  <si>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</si>
  <si>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</si>
  <si>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</si>
  <si>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</si>
  <si>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</si>
  <si>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</si>
  <si>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</si>
  <si>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</si>
  <si>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</si>
  <si>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</si>
  <si>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</si>
  <si>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</si>
  <si>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</si>
  <si>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</si>
  <si>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</si>
  <si>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</si>
  <si>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</si>
  <si>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</si>
  <si>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</si>
  <si>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</si>
  <si>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</si>
  <si>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</si>
  <si>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</si>
  <si>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</si>
  <si>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</si>
  <si>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</si>
  <si>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</si>
  <si>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</si>
  <si>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</si>
  <si>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</si>
  <si>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</si>
  <si>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</si>
  <si>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</si>
  <si>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</si>
  <si>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</si>
  <si>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</si>
  <si>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</si>
  <si>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</si>
  <si>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</si>
  <si>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</si>
  <si>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</si>
  <si>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</si>
  <si>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</si>
  <si>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</si>
  <si>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</si>
  <si>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</si>
  <si>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</si>
  <si>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</si>
  <si>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</si>
  <si>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</si>
  <si>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</si>
  <si>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</si>
  <si>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</si>
  <si>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</si>
  <si>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</si>
  <si>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</si>
  <si>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</si>
  <si>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</si>
  <si>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</si>
  <si>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</si>
  <si>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</si>
  <si>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</si>
  <si>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</si>
  <si>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</si>
  <si>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</si>
  <si>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</si>
  <si>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</si>
  <si>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</si>
  <si>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</si>
  <si>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</si>
  <si>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</si>
  <si>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</si>
  <si>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</si>
  <si>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</si>
  <si>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</si>
  <si>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</si>
  <si>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</si>
  <si>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</si>
  <si>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</si>
  <si>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</si>
  <si>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</si>
  <si>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</si>
  <si>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</si>
  <si>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</si>
  <si>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</si>
  <si>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</si>
  <si>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</si>
  <si>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</si>
  <si>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</si>
  <si>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</si>
  <si>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</si>
  <si>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</si>
  <si>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</si>
  <si>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</si>
  <si>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</si>
  <si>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</si>
  <si>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</si>
  <si>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</si>
  <si>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</si>
  <si>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</si>
  <si>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</si>
  <si>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</si>
  <si>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</si>
  <si>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</si>
  <si>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</si>
  <si>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</si>
  <si>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</si>
  <si>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</si>
  <si>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</si>
  <si>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</si>
  <si>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</si>
  <si>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</si>
  <si>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</si>
  <si>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</si>
  <si>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</si>
  <si>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</si>
  <si>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</si>
  <si>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</si>
  <si>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</si>
  <si>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</si>
  <si>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</si>
  <si>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</si>
  <si>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</si>
  <si>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</si>
  <si>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</si>
  <si>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</si>
  <si>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</si>
  <si>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</si>
  <si>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</si>
  <si>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</si>
  <si>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</si>
  <si>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</si>
  <si>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</si>
  <si>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</si>
  <si>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</si>
  <si>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</si>
  <si>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</si>
  <si>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</si>
  <si>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</si>
  <si>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</si>
  <si>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</si>
  <si>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</si>
  <si>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</si>
  <si>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</si>
  <si>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</si>
  <si>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</si>
  <si>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</si>
  <si>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</si>
  <si>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</si>
  <si>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</si>
  <si>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</si>
  <si>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</si>
  <si>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</si>
  <si>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</si>
  <si>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</si>
  <si>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</si>
  <si>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</si>
  <si>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</si>
  <si>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</si>
  <si>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</si>
  <si>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</si>
  <si>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</si>
  <si>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</si>
  <si>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</si>
  <si>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</si>
  <si>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</si>
  <si>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</si>
  <si>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</si>
  <si>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</si>
  <si>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</si>
  <si>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</si>
  <si>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</si>
  <si>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</si>
  <si>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</si>
  <si>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</si>
  <si>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</si>
  <si>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</si>
  <si>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</si>
  <si>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</si>
  <si>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</si>
  <si>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</si>
  <si>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</si>
  <si>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</si>
  <si>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</si>
  <si>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</si>
  <si>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</si>
  <si>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</si>
  <si>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</si>
  <si>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</si>
  <si>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</si>
  <si>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</si>
  <si>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</si>
  <si>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</si>
  <si>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</si>
  <si>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</si>
  <si>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</si>
  <si>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</si>
  <si>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</si>
  <si>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</si>
  <si>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</si>
  <si>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</si>
  <si>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</si>
  <si>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</si>
  <si>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</si>
  <si>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</si>
  <si>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</si>
  <si>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</si>
  <si>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</si>
  <si>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</si>
  <si>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</si>
  <si>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</si>
  <si>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</si>
  <si>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</si>
  <si>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</si>
  <si>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</si>
  <si>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</si>
  <si>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</si>
  <si>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</si>
  <si>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</si>
  <si>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</si>
  <si>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</si>
  <si>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</si>
  <si>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</si>
  <si>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</si>
  <si>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</si>
  <si>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</si>
  <si>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</si>
  <si>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</si>
  <si>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</si>
  <si>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</si>
  <si>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</si>
  <si>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</si>
  <si>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</si>
  <si>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</si>
  <si>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</si>
  <si>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</si>
  <si>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</si>
  <si>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</si>
  <si>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</si>
  <si>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</si>
  <si>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</si>
  <si>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</si>
  <si>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</si>
  <si>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</si>
  <si>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</si>
  <si>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</si>
  <si>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</si>
  <si>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</si>
  <si>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</si>
  <si>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</si>
  <si>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</si>
  <si>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</si>
  <si>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</si>
  <si>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</si>
  <si>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</si>
  <si>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</si>
  <si>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</si>
  <si>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</si>
  <si>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</si>
  <si>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</si>
  <si>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</si>
  <si>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</si>
  <si>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</si>
  <si>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</si>
  <si>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</si>
  <si>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</si>
  <si>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</si>
  <si>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</si>
  <si>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</si>
  <si>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</si>
  <si>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</si>
  <si>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</si>
  <si>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</si>
  <si>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</si>
  <si>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</si>
  <si>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</si>
  <si>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</si>
  <si>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</si>
  <si>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</si>
  <si>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</si>
  <si>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</si>
  <si>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</si>
  <si>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</si>
  <si>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</si>
  <si>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</si>
  <si>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</si>
  <si>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</si>
  <si>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</si>
  <si>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</si>
  <si>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</si>
  <si>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</si>
  <si>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</si>
  <si>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</si>
  <si>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</si>
  <si>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</si>
  <si>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</si>
  <si>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</si>
  <si>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</si>
  <si>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</si>
  <si>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</si>
  <si>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</si>
  <si>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</si>
  <si>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</si>
  <si>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</si>
  <si>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</si>
  <si>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</si>
  <si>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</si>
  <si>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</si>
  <si>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</si>
  <si>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</si>
  <si>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</si>
  <si>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</si>
  <si>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</si>
  <si>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</si>
  <si>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</si>
  <si>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</si>
  <si>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</si>
  <si>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</si>
  <si>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</si>
  <si>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</si>
  <si>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</si>
  <si>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</si>
  <si>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</si>
  <si>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</si>
  <si>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</si>
  <si>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</si>
  <si>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</si>
  <si>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</si>
  <si>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</si>
  <si>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</si>
  <si>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</si>
  <si>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</si>
  <si>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</si>
  <si>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</si>
  <si>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</si>
  <si>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</si>
  <si>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</si>
  <si>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</si>
  <si>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</si>
  <si>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</si>
  <si>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</si>
  <si>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</si>
  <si>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</si>
  <si>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</si>
  <si>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</si>
  <si>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</si>
  <si>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</si>
  <si>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</si>
  <si>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</si>
  <si>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</si>
  <si>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</si>
  <si>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</si>
  <si>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</si>
  <si>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</si>
  <si>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</si>
  <si>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</si>
  <si>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</si>
  <si>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</si>
  <si>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</si>
  <si>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</si>
  <si>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</si>
  <si>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</si>
  <si>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</si>
  <si>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</si>
  <si>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</si>
  <si>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</si>
  <si>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</si>
  <si>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</si>
  <si>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</si>
  <si>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</si>
  <si>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</si>
  <si>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</si>
  <si>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</si>
  <si>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</si>
  <si>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</si>
  <si>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</si>
  <si>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</si>
  <si>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</si>
  <si>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</si>
  <si>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</si>
  <si>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</si>
  <si>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</si>
  <si>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</si>
  <si>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</si>
  <si>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</si>
  <si>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</si>
  <si>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</si>
  <si>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</si>
  <si>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</si>
  <si>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</si>
  <si>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</si>
  <si>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</si>
  <si>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</si>
  <si>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</si>
  <si>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</si>
  <si>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</si>
  <si>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</si>
  <si>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</si>
  <si>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</si>
  <si>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</si>
  <si>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</si>
  <si>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</si>
  <si>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</si>
  <si>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</si>
  <si>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</si>
  <si>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</si>
  <si>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</si>
  <si>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</si>
  <si>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</si>
  <si>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</si>
  <si>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</si>
  <si>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</si>
  <si>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</si>
  <si>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</si>
  <si>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</si>
  <si>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</si>
  <si>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</si>
  <si>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</si>
  <si>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</si>
  <si>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</si>
  <si>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</si>
  <si>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</si>
  <si>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</si>
  <si>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</si>
  <si>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</si>
  <si>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</si>
  <si>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</si>
  <si>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</si>
  <si>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</si>
  <si>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</si>
  <si>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</si>
  <si>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</si>
  <si>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</si>
  <si>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</si>
  <si>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</si>
  <si>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</si>
  <si>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</si>
  <si>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</si>
  <si>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</si>
  <si>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</si>
  <si>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</si>
  <si>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</si>
  <si>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</si>
  <si>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</si>
  <si>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</si>
  <si>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</si>
  <si>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</si>
  <si>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</si>
  <si>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</si>
  <si>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</si>
  <si>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</si>
  <si>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</si>
  <si>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</si>
  <si>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</si>
  <si>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</si>
  <si>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</si>
  <si>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</si>
  <si>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</si>
  <si>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</si>
  <si>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</si>
  <si>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</si>
  <si>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</si>
  <si>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</si>
  <si>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</si>
  <si>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</si>
  <si>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</si>
  <si>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</si>
  <si>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</si>
  <si>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</si>
  <si>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</si>
  <si>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</si>
  <si>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</si>
  <si>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</si>
  <si>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</si>
  <si>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</si>
  <si>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</si>
  <si>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</si>
  <si>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</si>
  <si>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</si>
  <si>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</si>
  <si>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</si>
  <si>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</si>
  <si>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</si>
  <si>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</si>
  <si>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</si>
  <si>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</si>
  <si>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</si>
  <si>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</si>
  <si>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</si>
  <si>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</si>
  <si>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</si>
  <si>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</si>
  <si>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</si>
  <si>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</si>
  <si>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</si>
  <si>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</si>
  <si>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</si>
  <si>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</si>
  <si>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</si>
  <si>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</si>
  <si>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</si>
  <si>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</si>
  <si>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</si>
  <si>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</si>
  <si>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</si>
  <si>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</si>
  <si>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</si>
  <si>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</si>
  <si>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</si>
  <si>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</si>
  <si>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</si>
  <si>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</si>
  <si>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</si>
  <si>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</si>
  <si>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</si>
  <si>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</si>
  <si>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</si>
  <si>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</si>
  <si>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</si>
  <si>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</si>
  <si>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</si>
  <si>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</si>
  <si>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</si>
  <si>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</si>
  <si>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</si>
  <si>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</si>
  <si>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</si>
  <si>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</si>
  <si>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</si>
  <si>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</si>
  <si>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</si>
  <si>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</si>
  <si>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</si>
  <si>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</si>
  <si>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</si>
  <si>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</si>
  <si>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</si>
  <si>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</si>
  <si>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</si>
  <si>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</si>
  <si>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</si>
  <si>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</si>
  <si>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</si>
  <si>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</si>
  <si>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</si>
  <si>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</si>
  <si>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</si>
  <si>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</si>
  <si>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</si>
  <si>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</si>
  <si>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</si>
  <si>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</si>
  <si>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</si>
  <si>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</si>
  <si>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</si>
  <si>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</si>
  <si>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</si>
  <si>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</si>
  <si>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</si>
  <si>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</si>
  <si>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</si>
  <si>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</si>
  <si>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</si>
  <si>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</si>
  <si>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</si>
  <si>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</si>
  <si>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</si>
  <si>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</si>
  <si>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</si>
  <si>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</si>
  <si>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</si>
  <si>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</si>
  <si>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</si>
  <si>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</si>
  <si>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</si>
  <si>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</si>
  <si>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</si>
  <si>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</si>
  <si>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</si>
  <si>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</si>
  <si>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</si>
  <si>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</si>
  <si>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</si>
  <si>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</si>
  <si>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</si>
  <si>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</si>
  <si>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</si>
  <si>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</si>
  <si>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</si>
  <si>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</si>
  <si>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</si>
  <si>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</si>
  <si>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</si>
  <si>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</si>
  <si>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</si>
  <si>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</si>
  <si>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</si>
  <si>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</si>
  <si>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</si>
  <si>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</si>
  <si>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</si>
  <si>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</si>
  <si>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</si>
  <si>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</si>
  <si>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</si>
  <si>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</si>
  <si>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</si>
  <si>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</si>
  <si>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</si>
  <si>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</si>
  <si>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</si>
  <si>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</si>
  <si>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</si>
  <si>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</si>
  <si>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</si>
  <si>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</si>
  <si>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</si>
  <si>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</si>
  <si>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</si>
  <si>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</si>
  <si>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</si>
  <si>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</si>
  <si>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</si>
  <si>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</si>
  <si>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</si>
  <si>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</si>
  <si>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</si>
  <si>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</si>
  <si>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</si>
  <si>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</si>
  <si>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</si>
  <si>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</si>
  <si>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</si>
  <si>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</si>
  <si>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</si>
  <si>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</si>
  <si>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</si>
  <si>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</si>
  <si>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</si>
  <si>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</si>
  <si>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</si>
  <si>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</si>
  <si>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</si>
  <si>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</si>
  <si>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</si>
  <si>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</si>
  <si>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</si>
  <si>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</si>
  <si>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</si>
  <si>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</si>
  <si>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</si>
  <si>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</si>
  <si>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</si>
  <si>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</si>
  <si>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</si>
  <si>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</si>
  <si>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</si>
  <si>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</si>
  <si>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</si>
  <si>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</si>
  <si>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</si>
  <si>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</si>
  <si>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</si>
  <si>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</si>
  <si>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</si>
  <si>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</si>
  <si>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</si>
  <si>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</si>
  <si>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</si>
  <si>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</si>
  <si>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</si>
  <si>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</si>
  <si>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</si>
  <si>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</si>
  <si>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</si>
  <si>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</si>
  <si>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</si>
  <si>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</si>
  <si>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</si>
  <si>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</si>
  <si>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</si>
  <si>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</si>
  <si>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</si>
  <si>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</si>
  <si>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</si>
  <si>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</si>
  <si>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</si>
  <si>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</si>
  <si>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</si>
  <si>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</si>
  <si>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</si>
  <si>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</si>
  <si>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</si>
  <si>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</si>
  <si>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</si>
  <si>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</si>
  <si>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</si>
  <si>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</si>
  <si>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</si>
  <si>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</si>
  <si>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</si>
  <si>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</si>
  <si>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</si>
  <si>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</si>
  <si>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</si>
  <si>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</si>
  <si>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</si>
  <si>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</si>
  <si>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</si>
  <si>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</si>
  <si>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</si>
  <si>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</si>
  <si>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</si>
  <si>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</si>
  <si>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</si>
  <si>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</si>
  <si>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</si>
  <si>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</si>
  <si>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</si>
  <si>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</si>
  <si>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</si>
  <si>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</si>
  <si>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</si>
  <si>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</si>
  <si>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</si>
  <si>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</si>
  <si>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</si>
  <si>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</si>
  <si>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</si>
  <si>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</si>
  <si>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</si>
  <si>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</si>
  <si>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</si>
  <si>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</si>
  <si>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</si>
  <si>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</si>
  <si>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</si>
  <si>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</si>
  <si>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</si>
  <si>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</si>
  <si>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</si>
  <si>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</si>
  <si>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</si>
  <si>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</si>
  <si>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</si>
  <si>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</si>
  <si>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</si>
  <si>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</si>
  <si>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</si>
  <si>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</si>
  <si>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</si>
  <si>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</si>
  <si>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</si>
  <si>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</si>
  <si>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</si>
  <si>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</si>
  <si>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</si>
  <si>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</si>
  <si>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</si>
  <si>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</si>
  <si>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</si>
  <si>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</si>
  <si>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</si>
  <si>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</si>
  <si>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</si>
  <si>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</si>
  <si>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</si>
  <si>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</si>
  <si>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</si>
  <si>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</si>
  <si>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</si>
  <si>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</si>
  <si>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</si>
  <si>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</si>
  <si>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</si>
  <si>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</si>
  <si>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</si>
  <si>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</si>
  <si>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</si>
  <si>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</si>
  <si>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</si>
  <si>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</si>
  <si>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</si>
  <si>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</si>
  <si>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</si>
  <si>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</si>
  <si>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</si>
  <si>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</si>
  <si>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</si>
  <si>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</si>
  <si>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</si>
  <si>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</si>
  <si>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</si>
  <si>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</si>
  <si>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</si>
  <si>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</si>
  <si>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</si>
  <si>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</si>
  <si>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</si>
  <si>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</si>
  <si>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</si>
  <si>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</si>
  <si>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</si>
  <si>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</si>
  <si>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</si>
  <si>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</si>
  <si>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</si>
  <si>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</si>
  <si>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</si>
  <si>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</si>
  <si>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</si>
  <si>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</si>
  <si>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</si>
  <si>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</si>
  <si>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</si>
  <si>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</si>
  <si>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</si>
  <si>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</si>
  <si>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</si>
  <si>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</si>
  <si>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</si>
  <si>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</si>
  <si>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</si>
  <si>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</si>
  <si>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</si>
  <si>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</si>
  <si>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</si>
  <si>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</si>
  <si>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</si>
  <si>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</si>
  <si>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</si>
  <si>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</si>
  <si>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</si>
  <si>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</si>
  <si>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</si>
  <si>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</si>
  <si>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</si>
  <si>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</si>
  <si>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</si>
  <si>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</si>
  <si>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</si>
  <si>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</si>
  <si>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</si>
  <si>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</si>
  <si>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</si>
  <si>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</si>
  <si>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</si>
  <si>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</si>
  <si>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</si>
  <si>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</si>
  <si>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</si>
  <si>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</si>
  <si>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</si>
  <si>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</si>
  <si>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</si>
  <si>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</si>
  <si>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</si>
  <si>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</si>
  <si>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</si>
  <si>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</si>
  <si>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</si>
  <si>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</si>
  <si>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</si>
  <si>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</si>
  <si>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</si>
  <si>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</si>
  <si>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</si>
  <si>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</si>
  <si>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</si>
  <si>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</si>
  <si>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</si>
  <si>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</si>
  <si>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</si>
  <si>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</si>
  <si>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</si>
  <si>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</si>
  <si>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</si>
  <si>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</si>
  <si>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</si>
  <si>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</si>
  <si>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</si>
  <si>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</si>
  <si>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</si>
  <si>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</si>
  <si>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</si>
  <si>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</si>
  <si>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</si>
  <si>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</si>
  <si>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</si>
  <si>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</si>
  <si>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</si>
  <si>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</si>
  <si>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</si>
  <si>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</si>
  <si>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</si>
  <si>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</si>
  <si>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</si>
  <si>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</si>
  <si>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</si>
  <si>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</si>
  <si>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</si>
  <si>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</si>
  <si>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</si>
  <si>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</si>
  <si>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</si>
  <si>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</si>
  <si>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</si>
  <si>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</si>
  <si>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</si>
  <si>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</si>
  <si>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</si>
  <si>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</si>
  <si>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</si>
  <si>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</si>
  <si>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</si>
  <si>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</si>
  <si>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</si>
  <si>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</si>
  <si>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</si>
  <si>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</si>
  <si>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</si>
  <si>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</si>
  <si>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</si>
  <si>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</si>
  <si>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</si>
  <si>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</si>
  <si>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</si>
  <si>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</si>
  <si>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</si>
  <si>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</si>
  <si>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</si>
  <si>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</si>
  <si>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</si>
  <si>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</si>
  <si>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</si>
  <si>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</si>
  <si>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</si>
  <si>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</si>
  <si>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</si>
  <si>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</si>
  <si>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</si>
  <si>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</si>
  <si>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</si>
  <si>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</si>
  <si>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</si>
  <si>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</si>
  <si>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</si>
  <si>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</si>
  <si>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</si>
  <si>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</si>
  <si>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</si>
  <si>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</si>
  <si>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</si>
  <si>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</si>
  <si>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</si>
  <si>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</si>
  <si>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</si>
  <si>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</si>
  <si>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</si>
  <si>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</si>
  <si>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</si>
  <si>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</si>
  <si>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</si>
  <si>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</si>
  <si>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</si>
  <si>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</si>
  <si>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</si>
  <si>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</si>
  <si>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</si>
  <si>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</si>
  <si>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</si>
  <si>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</si>
  <si>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</si>
  <si>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</si>
  <si>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</si>
  <si>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</si>
  <si>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</si>
  <si>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</si>
  <si>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</si>
  <si>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</si>
  <si>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</si>
  <si>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</si>
  <si>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</si>
  <si>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</si>
  <si>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</si>
  <si>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</si>
  <si>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</si>
  <si>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</si>
  <si>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</si>
  <si>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</si>
  <si>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</si>
  <si>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</si>
  <si>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</si>
  <si>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</si>
  <si>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</si>
  <si>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</si>
  <si>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</si>
  <si>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</si>
  <si>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</si>
  <si>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</si>
  <si>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</si>
  <si>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</si>
  <si>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</si>
  <si>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</si>
  <si>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</si>
  <si>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</si>
  <si>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</si>
  <si>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</si>
  <si>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</si>
  <si>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</si>
  <si>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</si>
  <si>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</si>
  <si>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</si>
  <si>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</si>
  <si>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</si>
  <si>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</si>
  <si>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</si>
  <si>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</si>
  <si>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</si>
  <si>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</si>
  <si>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</si>
  <si>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</si>
  <si>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</si>
  <si>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</si>
  <si>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</si>
  <si>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</si>
  <si>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</si>
  <si>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</si>
  <si>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</si>
  <si>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</si>
  <si>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</si>
  <si>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</si>
  <si>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</si>
  <si>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</si>
  <si>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</si>
  <si>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</si>
  <si>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</si>
  <si>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</si>
  <si>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</si>
  <si>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</si>
  <si>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</si>
  <si>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</si>
  <si>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</si>
  <si>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</si>
  <si>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</si>
  <si>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</si>
  <si>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</si>
  <si>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</si>
  <si>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</si>
  <si>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</si>
  <si>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</si>
  <si>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</si>
  <si>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</si>
  <si>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</si>
  <si>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</si>
  <si>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</si>
  <si>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</si>
  <si>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</si>
  <si>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</si>
  <si>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</si>
  <si>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</si>
  <si>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</si>
  <si>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</si>
  <si>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</si>
  <si>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</si>
  <si>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</si>
  <si>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</si>
  <si>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</si>
  <si>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</si>
  <si>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</si>
  <si>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</si>
  <si>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</si>
  <si>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</si>
  <si>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</si>
  <si>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</si>
  <si>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</si>
  <si>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</si>
  <si>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</si>
  <si>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</si>
  <si>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</si>
  <si>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</si>
  <si>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</si>
  <si>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</si>
  <si>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</si>
  <si>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</si>
  <si>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</si>
  <si>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</si>
  <si>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</si>
  <si>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</si>
  <si>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</si>
  <si>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</si>
  <si>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</si>
  <si>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</si>
  <si>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</si>
  <si>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</si>
  <si>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</si>
  <si>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</si>
  <si>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</si>
  <si>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</si>
  <si>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</si>
  <si>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</si>
  <si>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</si>
  <si>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</si>
  <si>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</si>
  <si>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</si>
  <si>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</si>
  <si>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</si>
  <si>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</si>
  <si>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</si>
  <si>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</si>
  <si>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</si>
  <si>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</si>
  <si>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</si>
  <si>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</si>
  <si>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</si>
  <si>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</si>
  <si>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</si>
  <si>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</si>
  <si>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</si>
  <si>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</si>
  <si>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</si>
  <si>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</si>
  <si>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</si>
  <si>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</si>
  <si>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</si>
  <si>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</si>
  <si>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</si>
  <si>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</si>
  <si>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</si>
  <si>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</si>
  <si>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</si>
  <si>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</si>
  <si>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</si>
  <si>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</si>
  <si>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</si>
  <si>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</si>
  <si>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</si>
  <si>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</si>
  <si>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</si>
  <si>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</si>
  <si>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</si>
  <si>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</si>
  <si>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</si>
  <si>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</si>
  <si>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</si>
  <si>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</si>
  <si>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</si>
  <si>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</si>
  <si>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</si>
  <si>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</si>
  <si>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</si>
  <si>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</si>
  <si>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</si>
  <si>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</si>
  <si>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</si>
  <si>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</si>
  <si>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</si>
  <si>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</si>
  <si>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</si>
  <si>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</si>
  <si>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</si>
  <si>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</si>
  <si>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</si>
  <si>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</si>
  <si>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</si>
  <si>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</si>
  <si>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</si>
  <si>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</si>
  <si>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</si>
  <si>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</si>
  <si>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</si>
  <si>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</si>
  <si>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</si>
  <si>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</si>
  <si>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</si>
  <si>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</si>
  <si>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</si>
  <si>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</si>
  <si>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</si>
  <si>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</si>
  <si>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</si>
  <si>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</si>
  <si>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</si>
  <si>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</si>
  <si>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</si>
  <si>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</si>
  <si>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</si>
  <si>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</si>
  <si>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</si>
  <si>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</si>
  <si>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</si>
  <si>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</si>
  <si>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</si>
  <si>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</si>
  <si>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</si>
  <si>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</si>
  <si>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</si>
  <si>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</si>
  <si>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</si>
  <si>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</si>
  <si>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</si>
  <si>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</si>
  <si>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</si>
  <si>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</si>
  <si>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</si>
  <si>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</si>
  <si>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</si>
  <si>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</si>
  <si>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</si>
  <si>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</si>
  <si>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</si>
  <si>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</si>
  <si>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</si>
  <si>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</si>
  <si>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</si>
  <si>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</si>
  <si>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</si>
  <si>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</si>
  <si>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</si>
  <si>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</si>
  <si>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</si>
  <si>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</si>
  <si>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</si>
  <si>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</si>
  <si>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</si>
  <si>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</si>
  <si>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</si>
  <si>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</si>
  <si>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</si>
  <si>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</si>
  <si>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</si>
  <si>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</si>
  <si>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</si>
  <si>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</si>
  <si>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</si>
  <si>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</si>
  <si>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</si>
  <si>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</si>
  <si>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</si>
  <si>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</si>
  <si>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</si>
  <si>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</si>
  <si>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</si>
  <si>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</si>
  <si>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</si>
  <si>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</si>
  <si>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</si>
  <si>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</si>
  <si>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</si>
  <si>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</si>
  <si>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</si>
  <si>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</si>
  <si>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</si>
  <si>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</si>
  <si>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</si>
  <si>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</si>
  <si>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</si>
  <si>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</si>
  <si>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</si>
  <si>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</si>
  <si>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</si>
  <si>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</si>
  <si>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</si>
  <si>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</si>
  <si>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</si>
  <si>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</si>
  <si>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</si>
  <si>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</si>
  <si>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</si>
  <si>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</si>
  <si>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</si>
  <si>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</si>
  <si>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</si>
  <si>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</si>
  <si>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</si>
  <si>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</si>
  <si>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</si>
  <si>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</si>
  <si>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</si>
  <si>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</si>
  <si>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</si>
  <si>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</si>
  <si>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</si>
  <si>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</si>
  <si>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</si>
  <si>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</si>
  <si>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</si>
  <si>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</si>
  <si>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</si>
  <si>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</si>
  <si>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</si>
  <si>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</si>
  <si>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</si>
  <si>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</si>
  <si>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</si>
  <si>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</si>
  <si>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</si>
  <si>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</si>
  <si>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</si>
  <si>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</si>
  <si>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</si>
  <si>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</si>
  <si>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</si>
  <si>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</si>
  <si>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</si>
  <si>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</si>
  <si>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</si>
  <si>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</si>
  <si>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</si>
  <si>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</si>
  <si>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</si>
  <si>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</si>
  <si>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</si>
  <si>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</si>
  <si>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</si>
  <si>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</si>
  <si>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</si>
  <si>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</si>
  <si>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</si>
  <si>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</si>
  <si>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</si>
  <si>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</si>
  <si>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</si>
  <si>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</si>
  <si>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</si>
  <si>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</si>
  <si>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</si>
  <si>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</si>
  <si>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</si>
  <si>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</si>
  <si>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</si>
  <si>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</si>
  <si>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</si>
  <si>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</si>
  <si>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</si>
  <si>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</si>
  <si>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</si>
  <si>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</si>
  <si>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</si>
  <si>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</si>
  <si>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</si>
  <si>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</si>
  <si>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</si>
  <si>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</si>
  <si>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</si>
  <si>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</si>
  <si>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</si>
  <si>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</si>
  <si>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</si>
  <si>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</si>
  <si>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</si>
  <si>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</si>
  <si>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</si>
  <si>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</si>
  <si>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</si>
  <si>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</si>
  <si>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</si>
  <si>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</si>
  <si>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</si>
  <si>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</si>
  <si>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</si>
  <si>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</si>
  <si>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</si>
  <si>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</si>
  <si>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</si>
  <si>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</si>
  <si>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</si>
  <si>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</si>
  <si>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</si>
  <si>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</si>
  <si>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</si>
  <si>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</si>
  <si>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</si>
  <si>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</si>
  <si>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</si>
  <si>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</si>
  <si>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</si>
  <si>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</si>
  <si>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</si>
  <si>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</si>
  <si>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</si>
  <si>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</si>
  <si>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</si>
  <si>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</si>
  <si>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</si>
  <si>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</si>
  <si>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</si>
  <si>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</si>
  <si>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</si>
  <si>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</si>
  <si>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</si>
  <si>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</si>
  <si>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</si>
  <si>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</si>
  <si>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</si>
  <si>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</si>
  <si>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</si>
  <si>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</si>
  <si>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</si>
  <si>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</si>
  <si>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</si>
  <si>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</si>
  <si>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</si>
  <si>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</si>
  <si>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</si>
  <si>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</si>
  <si>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</si>
  <si>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</si>
  <si>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</si>
  <si>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</si>
  <si>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</si>
  <si>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</si>
  <si>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</si>
  <si>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</si>
  <si>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</si>
  <si>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</si>
  <si>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</si>
  <si>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</si>
  <si>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</si>
  <si>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</si>
  <si>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</si>
  <si>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</si>
  <si>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</si>
  <si>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</si>
  <si>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</si>
  <si>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</si>
  <si>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</si>
  <si>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</si>
  <si>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</si>
  <si>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</si>
  <si>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</si>
  <si>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</si>
  <si>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</si>
  <si>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</si>
  <si>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</si>
  <si>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</si>
  <si>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</si>
  <si>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</si>
  <si>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</si>
  <si>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</si>
  <si>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</si>
  <si>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</si>
  <si>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</si>
  <si>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</si>
  <si>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</si>
  <si>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</si>
  <si>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</si>
  <si>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</si>
  <si>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</si>
  <si>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</si>
  <si>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</si>
  <si>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</si>
  <si>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</si>
  <si>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</si>
  <si>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</si>
  <si>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</si>
  <si>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</si>
  <si>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</si>
  <si>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</si>
  <si>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</si>
  <si>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</si>
  <si>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</si>
  <si>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</si>
  <si>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</si>
  <si>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</si>
  <si>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</si>
  <si>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</si>
  <si>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</si>
  <si>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</si>
  <si>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</si>
  <si>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</si>
  <si>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</si>
  <si>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</si>
  <si>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</si>
  <si>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</si>
  <si>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</si>
  <si>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</si>
  <si>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</si>
  <si>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</si>
  <si>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</si>
  <si>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</si>
  <si>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</si>
  <si>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</si>
  <si>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</si>
  <si>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</si>
  <si>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</si>
  <si>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</si>
  <si>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</si>
  <si>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</si>
  <si>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</si>
  <si>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</si>
  <si>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</si>
  <si>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</si>
  <si>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</si>
  <si>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</si>
  <si>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</si>
  <si>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</si>
  <si>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</si>
  <si>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</si>
  <si>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</si>
  <si>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</si>
  <si>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</si>
  <si>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</si>
  <si>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</si>
  <si>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</si>
  <si>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</si>
  <si>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</si>
  <si>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</si>
  <si>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</si>
  <si>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</si>
  <si>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</si>
  <si>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</si>
  <si>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</si>
  <si>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</si>
  <si>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</si>
  <si>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</si>
  <si>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</si>
  <si>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</si>
  <si>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</si>
  <si>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</si>
  <si>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</si>
  <si>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</si>
  <si>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</si>
  <si>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</si>
  <si>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</si>
  <si>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</si>
  <si>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</si>
  <si>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</si>
  <si>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</si>
  <si>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</si>
  <si>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</si>
  <si>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</si>
  <si>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</si>
  <si>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</si>
  <si>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</si>
  <si>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</si>
  <si>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</si>
  <si>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</si>
  <si>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</si>
  <si>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</si>
  <si>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</si>
  <si>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</si>
  <si>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</si>
  <si>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</si>
  <si>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</si>
  <si>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</si>
  <si>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</si>
  <si>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</si>
  <si>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</si>
  <si>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</si>
  <si>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</si>
  <si>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</si>
  <si>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</si>
  <si>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</si>
  <si>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</si>
  <si>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</si>
  <si>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</si>
  <si>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</si>
  <si>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</si>
  <si>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</si>
  <si>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</si>
  <si>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</si>
  <si>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</si>
  <si>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</si>
  <si>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</si>
  <si>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</si>
  <si>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</si>
  <si>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</si>
  <si>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</si>
  <si>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</si>
  <si>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</si>
  <si>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</si>
  <si>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</si>
  <si>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</si>
  <si>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</si>
  <si>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</si>
  <si>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</si>
  <si>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</si>
  <si>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</si>
  <si>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</si>
  <si>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</si>
  <si>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</si>
  <si>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</si>
  <si>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</si>
  <si>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</si>
  <si>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</si>
  <si>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</si>
  <si>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</si>
  <si>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</si>
  <si>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</si>
  <si>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</si>
  <si>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</si>
  <si>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</si>
  <si>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</si>
  <si>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</si>
  <si>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</si>
  <si>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</si>
  <si>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</si>
  <si>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</si>
  <si>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</si>
  <si>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</si>
  <si>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</si>
  <si>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</si>
  <si>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</si>
  <si>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</si>
  <si>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</si>
  <si>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</si>
  <si>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</si>
  <si>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</si>
  <si>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</si>
  <si>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</si>
  <si>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</si>
  <si>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</si>
  <si>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</si>
  <si>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</si>
  <si>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</si>
  <si>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</si>
  <si>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</si>
  <si>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</si>
  <si>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</si>
  <si>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</si>
  <si>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</si>
  <si>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</si>
  <si>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</si>
  <si>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</si>
  <si>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</si>
  <si>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</si>
  <si>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</si>
  <si>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</si>
  <si>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</si>
  <si>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</si>
  <si>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</si>
  <si>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</si>
  <si>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</si>
  <si>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</si>
  <si>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</si>
  <si>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</si>
  <si>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</si>
  <si>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</si>
  <si>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</si>
  <si>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</si>
  <si>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</si>
  <si>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</si>
  <si>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</si>
  <si>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</si>
  <si>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</si>
  <si>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</si>
  <si>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</si>
  <si>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</si>
  <si>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</si>
  <si>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</si>
  <si>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</si>
  <si>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</si>
  <si>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</si>
  <si>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</si>
  <si>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</si>
  <si>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</si>
  <si>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</si>
  <si>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</si>
  <si>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</si>
  <si>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</si>
  <si>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</si>
  <si>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</si>
  <si>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</si>
  <si>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</si>
  <si>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</si>
  <si>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</si>
  <si>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</si>
  <si>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</si>
  <si>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</si>
  <si>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</si>
  <si>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</si>
  <si>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</si>
  <si>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</si>
  <si>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</si>
  <si>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</si>
  <si>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</si>
  <si>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</si>
  <si>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</si>
  <si>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</si>
  <si>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</si>
  <si>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</si>
  <si>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</si>
  <si>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</si>
  <si>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</si>
  <si>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</si>
  <si>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</si>
  <si>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</si>
  <si>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</si>
  <si>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</si>
  <si>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</si>
  <si>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</si>
  <si>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</si>
  <si>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</si>
  <si>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</si>
  <si>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</si>
  <si>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</si>
  <si>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</si>
  <si>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</si>
  <si>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</si>
  <si>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</si>
  <si>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</si>
  <si>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</si>
  <si>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</si>
  <si>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</si>
  <si>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</si>
  <si>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</si>
  <si>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</si>
  <si>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</si>
  <si>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</si>
  <si>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</si>
  <si>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</si>
  <si>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</si>
  <si>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</si>
  <si>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</si>
  <si>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</si>
  <si>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</si>
  <si>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</si>
  <si>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</si>
  <si>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</si>
  <si>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</si>
  <si>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</si>
  <si>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</si>
  <si>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</si>
  <si>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</si>
  <si>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</si>
  <si>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</si>
  <si>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</si>
  <si>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</si>
  <si>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</si>
  <si>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</si>
  <si>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</si>
  <si>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</si>
  <si>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</si>
  <si>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</si>
  <si>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</si>
  <si>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</si>
  <si>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</si>
  <si>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</si>
  <si>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</si>
  <si>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</si>
  <si>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</si>
  <si>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</si>
  <si>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</si>
  <si>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</si>
  <si>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</si>
  <si>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</si>
  <si>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</si>
  <si>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</si>
  <si>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</si>
  <si>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</si>
  <si>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</si>
  <si>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</si>
  <si>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</si>
  <si>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</si>
  <si>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</si>
  <si>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</si>
  <si>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</si>
  <si>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</si>
  <si>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</si>
  <si>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</si>
  <si>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</si>
  <si>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</si>
  <si>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</si>
  <si>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</si>
  <si>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</si>
  <si>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</si>
  <si>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</si>
  <si>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</si>
  <si>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</si>
  <si>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</si>
  <si>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</si>
  <si>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</si>
  <si>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</si>
  <si>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</si>
  <si>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</si>
  <si>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</si>
  <si>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</si>
  <si>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</si>
  <si>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</si>
  <si>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</si>
  <si>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</si>
  <si>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</si>
  <si>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</si>
  <si>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</si>
  <si>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</si>
  <si>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</si>
  <si>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</si>
  <si>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</si>
  <si>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</si>
  <si>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</si>
  <si>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</si>
  <si>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</si>
  <si>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</si>
  <si>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</si>
  <si>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</si>
  <si>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</si>
  <si>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</si>
  <si>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</si>
  <si>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</si>
  <si>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</si>
  <si>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</si>
  <si>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</si>
  <si>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</si>
  <si>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</si>
  <si>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</si>
  <si>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</si>
  <si>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</si>
  <si>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</si>
  <si>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</si>
  <si>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</si>
  <si>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</si>
  <si>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</si>
  <si>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</si>
  <si>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</si>
  <si>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</si>
  <si>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</si>
  <si>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</si>
  <si>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</si>
  <si>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</si>
  <si>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</si>
  <si>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</si>
  <si>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</si>
  <si>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</si>
  <si>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</si>
  <si>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</si>
  <si>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</si>
  <si>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</si>
  <si>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</si>
  <si>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</si>
  <si>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</si>
  <si>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</si>
  <si>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</si>
  <si>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</si>
  <si>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</si>
  <si>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</si>
  <si>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</si>
  <si>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</si>
  <si>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</si>
  <si>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</si>
  <si>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</si>
  <si>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</si>
  <si>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</si>
  <si>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</si>
  <si>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</si>
  <si>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</si>
  <si>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</si>
  <si>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</si>
  <si>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</si>
  <si>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</si>
  <si>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</si>
  <si>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</si>
  <si>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</si>
  <si>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</si>
  <si>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</si>
  <si>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</si>
  <si>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</si>
  <si>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</si>
  <si>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</si>
  <si>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</si>
  <si>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</si>
  <si>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</si>
  <si>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</si>
  <si>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</si>
  <si>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</si>
  <si>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</si>
  <si>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</si>
  <si>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</si>
  <si>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</si>
  <si>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</si>
  <si>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</si>
  <si>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</si>
  <si>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</si>
  <si>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</si>
  <si>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</si>
  <si>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</si>
  <si>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</si>
  <si>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</si>
  <si>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</si>
  <si>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</si>
  <si>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</si>
  <si>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</si>
  <si>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</si>
  <si>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</si>
  <si>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</si>
  <si>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</si>
  <si>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</si>
  <si>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</si>
  <si>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</si>
  <si>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</si>
  <si>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</si>
  <si>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</si>
  <si>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</si>
  <si>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</si>
  <si>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</si>
  <si>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</si>
  <si>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</si>
  <si>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</si>
  <si>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</si>
  <si>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</si>
  <si>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</si>
  <si>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</si>
  <si>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</si>
  <si>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</si>
  <si>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</si>
  <si>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</si>
  <si>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</si>
  <si>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</si>
  <si>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</si>
  <si>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</si>
  <si>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</si>
  <si>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</si>
  <si>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</si>
  <si>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</si>
  <si>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</si>
  <si>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</si>
  <si>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</si>
  <si>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</si>
  <si>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</si>
  <si>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</si>
  <si>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</si>
  <si>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</si>
  <si>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</si>
  <si>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</si>
  <si>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</si>
  <si>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</si>
  <si>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</si>
  <si>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</si>
  <si>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</si>
  <si>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</si>
  <si>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</si>
  <si>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</si>
  <si>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</si>
  <si>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</si>
  <si>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</si>
  <si>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</si>
  <si>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</si>
  <si>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</si>
  <si>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</si>
  <si>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</si>
  <si>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</si>
  <si>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</si>
  <si>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</si>
  <si>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</si>
  <si>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</si>
  <si>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</si>
  <si>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</si>
  <si>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</si>
  <si>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</si>
  <si>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</si>
  <si>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</si>
  <si>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</si>
  <si>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</si>
  <si>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</si>
  <si>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</si>
  <si>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</si>
  <si>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</si>
  <si>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</si>
  <si>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</si>
  <si>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</si>
  <si>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</si>
  <si>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</si>
  <si>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</si>
  <si>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</si>
  <si>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</si>
  <si>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</si>
  <si>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</si>
  <si>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</si>
  <si>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</si>
  <si>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</si>
  <si>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</si>
  <si>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</si>
  <si>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</si>
  <si>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</si>
  <si>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</si>
  <si>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</si>
  <si>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</si>
  <si>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</si>
  <si>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</si>
  <si>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</si>
  <si>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</si>
  <si>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</si>
  <si>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</si>
  <si>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</si>
  <si>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</si>
  <si>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</si>
  <si>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</si>
  <si>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</si>
  <si>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</si>
  <si>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</si>
  <si>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</si>
  <si>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</si>
  <si>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</si>
  <si>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</si>
  <si>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</si>
  <si>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</si>
  <si>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</si>
  <si>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</si>
  <si>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</si>
  <si>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</si>
  <si>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</si>
  <si>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</si>
  <si>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</si>
  <si>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</si>
  <si>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</si>
  <si>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</si>
  <si>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</si>
  <si>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</si>
  <si>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</si>
  <si>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</si>
  <si>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</si>
  <si>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</si>
  <si>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</si>
  <si>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</si>
  <si>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</si>
  <si>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</si>
  <si>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</si>
  <si>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</si>
  <si>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</si>
  <si>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</si>
  <si>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</si>
  <si>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</si>
  <si>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</si>
  <si>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</si>
  <si>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</si>
  <si>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</si>
  <si>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</si>
  <si>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</si>
  <si>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</si>
  <si>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</si>
  <si>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</si>
  <si>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</si>
  <si>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</si>
  <si>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</si>
  <si>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</si>
  <si>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</si>
  <si>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</si>
  <si>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</si>
  <si>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</si>
  <si>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</si>
  <si>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</si>
  <si>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</si>
  <si>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</si>
  <si>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</si>
  <si>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</si>
  <si>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</si>
  <si>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</si>
  <si>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</si>
  <si>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</si>
  <si>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</si>
  <si>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</si>
  <si>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</si>
  <si>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</si>
  <si>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</si>
  <si>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</si>
  <si>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</si>
  <si>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</si>
  <si>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</si>
  <si>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</si>
  <si>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</si>
  <si>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</si>
  <si>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</si>
  <si>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</si>
  <si>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</si>
  <si>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</si>
  <si>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</si>
  <si>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</si>
  <si>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</si>
  <si>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</si>
  <si>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</si>
  <si>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</si>
  <si>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</si>
  <si>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</si>
  <si>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</si>
  <si>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</si>
  <si>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</si>
  <si>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</si>
  <si>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</si>
  <si>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</si>
  <si>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</si>
  <si>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</si>
  <si>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</si>
  <si>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</si>
  <si>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</si>
  <si>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</si>
  <si>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</si>
  <si>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</si>
  <si>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</si>
  <si>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</si>
  <si>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</si>
  <si>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</si>
  <si>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</si>
  <si>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</si>
  <si>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</si>
  <si>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</si>
  <si>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</si>
  <si>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</si>
  <si>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</si>
  <si>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</si>
  <si>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</si>
  <si>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</si>
  <si>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</si>
  <si>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</si>
  <si>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</si>
  <si>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</si>
  <si>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</si>
  <si>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</si>
  <si>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</si>
  <si>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</si>
  <si>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</si>
  <si>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</si>
  <si>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</si>
  <si>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</si>
  <si>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</si>
  <si>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</si>
  <si>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</si>
  <si>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</si>
  <si>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</si>
  <si>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</si>
  <si>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</si>
  <si>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</si>
  <si>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</si>
  <si>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</si>
  <si>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</si>
  <si>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</si>
  <si>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</si>
  <si>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</si>
  <si>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</si>
  <si>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</si>
  <si>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</si>
  <si>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</si>
  <si>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</si>
  <si>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</si>
  <si>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</si>
  <si>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</si>
  <si>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</si>
  <si>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</si>
  <si>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</si>
  <si>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</si>
  <si>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</si>
  <si>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</si>
  <si>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</si>
  <si>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</si>
  <si>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</si>
  <si>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</si>
  <si>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</si>
  <si>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</si>
  <si>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</si>
  <si>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</si>
  <si>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</si>
  <si>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</si>
  <si>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</si>
  <si>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</si>
  <si>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</si>
  <si>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</si>
  <si>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</si>
  <si>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</si>
  <si>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</si>
  <si>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</si>
  <si>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</si>
  <si>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</si>
  <si>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</si>
  <si>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</si>
  <si>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</si>
  <si>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</si>
  <si>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</si>
  <si>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</si>
  <si>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</si>
  <si>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</si>
  <si>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</si>
  <si>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</si>
  <si>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</si>
  <si>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</si>
  <si>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</si>
  <si>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</si>
  <si>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</si>
  <si>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</si>
  <si>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</si>
  <si>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</si>
  <si>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</si>
  <si>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</si>
  <si>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</si>
  <si>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</si>
  <si>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</si>
  <si>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</si>
  <si>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</si>
  <si>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</si>
  <si>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</si>
  <si>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</si>
  <si>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</si>
  <si>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</si>
  <si>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</si>
  <si>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</si>
  <si>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</si>
  <si>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</si>
  <si>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</si>
  <si>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</si>
  <si>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</si>
  <si>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</si>
  <si>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</si>
  <si>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</si>
  <si>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</si>
  <si>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</si>
  <si>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</si>
  <si>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</si>
  <si>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</si>
  <si>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</si>
  <si>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</si>
  <si>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</si>
  <si>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</si>
  <si>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</si>
  <si>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</si>
  <si>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</si>
  <si>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</si>
  <si>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</si>
  <si>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</si>
  <si>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</si>
  <si>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</si>
  <si>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</si>
  <si>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</si>
  <si>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</si>
  <si>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</si>
  <si>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</si>
  <si>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</si>
  <si>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</si>
  <si>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</si>
  <si>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</si>
  <si>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</si>
  <si>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</si>
  <si>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</si>
  <si>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</si>
  <si>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</si>
  <si>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</si>
  <si>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</si>
  <si>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</si>
  <si>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</si>
  <si>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</si>
  <si>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</si>
  <si>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</si>
  <si>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</si>
  <si>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</si>
  <si>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</si>
  <si>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</si>
  <si>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</si>
  <si>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</si>
  <si>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</si>
  <si>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</si>
  <si>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</si>
  <si>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</si>
  <si>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</si>
  <si>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</si>
  <si>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</si>
  <si>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</si>
  <si>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</si>
  <si>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</si>
  <si>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</si>
  <si>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</si>
  <si>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</si>
  <si>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</si>
  <si>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</si>
  <si>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</si>
  <si>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</si>
  <si>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</si>
  <si>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</si>
  <si>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</si>
  <si>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</si>
  <si>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</si>
  <si>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</si>
  <si>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</si>
  <si>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</si>
  <si>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</si>
  <si>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</si>
  <si>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</si>
  <si>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</si>
  <si>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</si>
  <si>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</si>
  <si>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</si>
  <si>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</si>
  <si>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</si>
  <si>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</si>
  <si>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</si>
  <si>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</si>
  <si>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</si>
  <si>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</si>
  <si>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</si>
  <si>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</si>
  <si>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</si>
  <si>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</si>
  <si>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</si>
  <si>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</si>
  <si>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</si>
  <si>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</si>
  <si>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</si>
  <si>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</si>
  <si>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</si>
  <si>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</si>
  <si>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</si>
  <si>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</si>
  <si>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</si>
  <si>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</si>
  <si>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</si>
  <si>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</si>
  <si>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</si>
  <si>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</si>
  <si>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</si>
  <si>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</si>
  <si>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</si>
  <si>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</si>
  <si>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</si>
  <si>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</si>
  <si>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</si>
  <si>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</si>
  <si>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</si>
  <si>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</si>
  <si>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</si>
  <si>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</si>
  <si>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</si>
  <si>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</si>
  <si>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</si>
  <si>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</si>
  <si>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</si>
  <si>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</si>
  <si>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</si>
  <si>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</si>
  <si>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</si>
  <si>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</si>
  <si>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</si>
  <si>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</si>
  <si>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</si>
  <si>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</si>
  <si>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</si>
  <si>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</si>
  <si>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</si>
  <si>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</si>
  <si>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</si>
  <si>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</si>
  <si>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</si>
  <si>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</si>
  <si>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</si>
  <si>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</si>
  <si>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</si>
  <si>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</si>
  <si>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</si>
  <si>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</si>
  <si>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</si>
  <si>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</si>
  <si>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</si>
  <si>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</si>
  <si>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</si>
  <si>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</si>
  <si>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</si>
  <si>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</si>
  <si>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</si>
  <si>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</si>
  <si>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</si>
  <si>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</si>
  <si>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</si>
  <si>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</si>
  <si>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</si>
  <si>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</si>
  <si>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</si>
  <si>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</si>
  <si>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</si>
  <si>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</si>
  <si>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</si>
  <si>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</si>
  <si>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</si>
  <si>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</si>
  <si>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</si>
  <si>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</si>
  <si>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</si>
  <si>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</si>
  <si>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</si>
  <si>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</si>
  <si>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</si>
  <si>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</si>
  <si>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</si>
  <si>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</si>
  <si>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</si>
  <si>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</si>
  <si>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</si>
  <si>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</si>
  <si>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</si>
  <si>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</si>
  <si>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</si>
  <si>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</si>
  <si>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</si>
  <si>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</si>
  <si>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</si>
  <si>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</si>
  <si>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</si>
  <si>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</si>
  <si>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</si>
  <si>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</si>
  <si>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</si>
  <si>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</si>
  <si>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</si>
  <si>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</si>
  <si>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</si>
  <si>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</si>
  <si>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</si>
  <si>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</si>
  <si>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</si>
  <si>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</si>
  <si>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</si>
  <si>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</si>
  <si>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</si>
  <si>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</si>
  <si>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</si>
  <si>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</si>
  <si>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</si>
  <si>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</si>
  <si>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</si>
  <si>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</si>
  <si>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</si>
  <si>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</si>
  <si>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</si>
  <si>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</si>
  <si>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</si>
  <si>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</si>
  <si>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</si>
  <si>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</si>
  <si>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</si>
  <si>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</si>
  <si>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</si>
  <si>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</si>
  <si>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</si>
  <si>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</si>
  <si>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</si>
  <si>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</si>
  <si>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</si>
  <si>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</si>
  <si>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</si>
  <si>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</si>
  <si>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</si>
  <si>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</si>
  <si>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</si>
  <si>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</si>
  <si>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</si>
  <si>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</si>
  <si>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</si>
  <si>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</si>
  <si>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</si>
  <si>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</si>
  <si>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</si>
  <si>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</si>
  <si>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</si>
  <si>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</si>
  <si>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</si>
  <si>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</si>
  <si>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</si>
  <si>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</si>
  <si>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</si>
  <si>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</si>
  <si>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</si>
  <si>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</si>
  <si>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</si>
  <si>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</si>
  <si>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</si>
  <si>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</si>
  <si>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</si>
  <si>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</si>
  <si>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</si>
  <si>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</si>
  <si>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</si>
  <si>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</si>
  <si>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</si>
  <si>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</si>
  <si>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</si>
  <si>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</si>
  <si>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</si>
  <si>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</si>
  <si>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</si>
  <si>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</si>
  <si>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</si>
  <si>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</si>
  <si>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</si>
  <si>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</si>
  <si>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</si>
  <si>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</si>
  <si>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</si>
  <si>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</si>
  <si>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</si>
  <si>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</si>
  <si>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</si>
  <si>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</si>
  <si>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</si>
  <si>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</si>
  <si>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</si>
  <si>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</si>
  <si>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</si>
  <si>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</si>
  <si>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</si>
  <si>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</si>
  <si>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</si>
  <si>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</si>
  <si>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</si>
  <si>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</si>
  <si>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</si>
  <si>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</si>
  <si>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</si>
  <si>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</si>
  <si>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</si>
  <si>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</si>
  <si>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</si>
  <si>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</si>
  <si>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</si>
  <si>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</si>
  <si>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</si>
  <si>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</si>
  <si>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</si>
  <si>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</si>
  <si>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</si>
  <si>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</si>
  <si>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</si>
  <si>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</si>
  <si>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</si>
  <si>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</si>
  <si>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</si>
  <si>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</si>
  <si>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</si>
  <si>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</si>
  <si>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</si>
  <si>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</si>
  <si>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</si>
  <si>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</si>
  <si>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</si>
  <si>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</si>
  <si>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</si>
  <si>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</si>
  <si>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</si>
  <si>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</si>
  <si>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</si>
  <si>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</si>
  <si>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</si>
  <si>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</si>
  <si>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</si>
  <si>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</si>
  <si>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</si>
  <si>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</si>
  <si>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</si>
  <si>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</si>
  <si>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</si>
  <si>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</si>
  <si>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</si>
  <si>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</si>
  <si>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</si>
  <si>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</si>
  <si>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</si>
  <si>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</si>
  <si>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</si>
  <si>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</si>
  <si>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</si>
  <si>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</si>
  <si>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</si>
  <si>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</si>
  <si>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</si>
  <si>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</si>
  <si>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</si>
  <si>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</si>
  <si>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</si>
  <si>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</si>
  <si>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</si>
  <si>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</si>
  <si>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</si>
  <si>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</si>
  <si>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</si>
  <si>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</si>
  <si>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</si>
  <si>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</si>
  <si>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</si>
  <si>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</si>
  <si>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</si>
  <si>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</si>
  <si>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</si>
  <si>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</si>
  <si>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</si>
  <si>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</si>
  <si>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</si>
  <si>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</si>
  <si>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</si>
  <si>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</si>
  <si>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</si>
  <si>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</si>
  <si>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</si>
  <si>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</si>
  <si>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</si>
  <si>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</si>
  <si>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</si>
  <si>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</si>
  <si>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</si>
  <si>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</si>
  <si>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</si>
  <si>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</si>
  <si>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</si>
  <si>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</si>
  <si>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</si>
  <si>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</si>
  <si>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</si>
  <si>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</si>
  <si>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</si>
  <si>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</si>
  <si>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</si>
  <si>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</si>
  <si>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</si>
  <si>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</si>
  <si>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</si>
  <si>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</si>
  <si>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</si>
  <si>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</si>
  <si>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</si>
  <si>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</si>
  <si>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</si>
  <si>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</si>
  <si>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</si>
  <si>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</si>
  <si>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</si>
  <si>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</si>
  <si>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</si>
  <si>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</si>
  <si>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</si>
  <si>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</si>
  <si>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</si>
  <si>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</si>
  <si>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</si>
  <si>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</si>
  <si>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</si>
  <si>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</si>
  <si>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</si>
  <si>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</si>
  <si>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</si>
  <si>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</si>
  <si>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</si>
  <si>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</si>
  <si>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</si>
  <si>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</si>
  <si>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</si>
  <si>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</si>
  <si>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</si>
  <si>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</si>
  <si>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</si>
  <si>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</si>
  <si>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</si>
  <si>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</si>
  <si>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</si>
  <si>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</si>
  <si>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</si>
  <si>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</si>
  <si>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</si>
  <si>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</si>
  <si>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</si>
  <si>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</si>
  <si>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</si>
  <si>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</si>
  <si>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</si>
  <si>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</si>
  <si>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</si>
  <si>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</si>
  <si>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</si>
  <si>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</si>
  <si>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</si>
  <si>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</si>
  <si>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</si>
  <si>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</si>
  <si>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</si>
  <si>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</si>
  <si>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</si>
  <si>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</si>
  <si>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</si>
  <si>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</si>
  <si>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</si>
  <si>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</si>
  <si>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</si>
  <si>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</si>
  <si>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</si>
  <si>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</si>
  <si>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</si>
  <si>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</si>
  <si>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</si>
  <si>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</si>
  <si>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</si>
  <si>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</si>
  <si>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</si>
  <si>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</si>
  <si>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</si>
  <si>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</si>
  <si>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</si>
  <si>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</si>
  <si>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</si>
  <si>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</si>
  <si>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</si>
  <si>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</si>
  <si>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</si>
  <si>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</si>
  <si>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</si>
  <si>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</si>
  <si>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</si>
  <si>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</si>
  <si>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</si>
  <si>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</si>
  <si>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</si>
  <si>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</si>
  <si>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</si>
  <si>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</si>
  <si>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</si>
  <si>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</si>
  <si>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</si>
  <si>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</si>
  <si>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</si>
  <si>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</si>
  <si>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</si>
  <si>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</si>
  <si>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</si>
  <si>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</si>
  <si>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</si>
  <si>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</si>
  <si>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</si>
  <si>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</si>
  <si>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</si>
  <si>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</si>
  <si>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</si>
  <si>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</si>
  <si>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</si>
  <si>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</si>
  <si>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</si>
  <si>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</si>
  <si>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</si>
  <si>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</si>
  <si>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</si>
  <si>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</si>
  <si>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</si>
  <si>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</si>
  <si>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</si>
  <si>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</si>
  <si>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</si>
  <si>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</si>
  <si>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</si>
  <si>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</si>
  <si>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</si>
  <si>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</si>
  <si>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</si>
  <si>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</si>
  <si>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</si>
  <si>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</si>
  <si>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</si>
  <si>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</si>
  <si>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</si>
  <si>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</si>
  <si>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</si>
  <si>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</si>
  <si>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</si>
  <si>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</si>
  <si>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</si>
  <si>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</si>
  <si>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</si>
  <si>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</si>
  <si>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</si>
  <si>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</si>
  <si>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</si>
  <si>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</si>
  <si>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</si>
  <si>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</si>
  <si>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</si>
  <si>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</si>
  <si>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</si>
  <si>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</si>
  <si>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</si>
  <si>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</si>
  <si>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</si>
  <si>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</si>
  <si>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</si>
  <si>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</si>
  <si>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</si>
  <si>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</si>
  <si>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</si>
  <si>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</si>
  <si>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</si>
  <si>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</si>
  <si>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</si>
  <si>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</si>
  <si>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</si>
  <si>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</si>
  <si>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</si>
  <si>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</si>
  <si>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</si>
  <si>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</si>
  <si>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</si>
  <si>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</si>
  <si>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</si>
  <si>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</si>
  <si>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</si>
  <si>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</si>
  <si>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</si>
  <si>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</si>
  <si>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</si>
  <si>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</si>
  <si>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</si>
  <si>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</si>
  <si>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</si>
  <si>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</si>
  <si>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</si>
  <si>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</si>
  <si>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</si>
  <si>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</si>
  <si>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</si>
  <si>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</si>
  <si>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</si>
  <si>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</si>
  <si>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</si>
  <si>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</si>
  <si>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</si>
  <si>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</si>
  <si>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</si>
  <si>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</si>
  <si>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</si>
  <si>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</si>
  <si>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</si>
  <si>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</si>
  <si>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</si>
  <si>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</si>
  <si>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</si>
  <si>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</si>
  <si>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</si>
  <si>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</si>
  <si>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</si>
  <si>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</si>
  <si>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</si>
  <si>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</si>
  <si>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</si>
  <si>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</si>
  <si>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</si>
  <si>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</si>
  <si>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</si>
  <si>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</si>
  <si>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</si>
  <si>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</si>
  <si>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</si>
  <si>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</si>
  <si>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</si>
  <si>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</si>
  <si>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</si>
  <si>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</si>
  <si>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</si>
  <si>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</si>
  <si>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</si>
  <si>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</si>
  <si>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</si>
  <si>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</si>
  <si>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</si>
  <si>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</si>
  <si>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</si>
  <si>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</si>
  <si>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</si>
  <si>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</si>
  <si>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</si>
  <si>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</si>
  <si>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</si>
  <si>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</si>
  <si>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</si>
  <si>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</si>
  <si>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</si>
  <si>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</si>
  <si>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</si>
  <si>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</si>
  <si>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</si>
  <si>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</si>
  <si>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</si>
  <si>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</si>
  <si>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</si>
  <si>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</si>
  <si>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</si>
  <si>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</si>
  <si>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</si>
  <si>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</si>
  <si>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</si>
  <si>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</si>
  <si>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</si>
  <si>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</si>
  <si>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</si>
  <si>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</si>
  <si>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</si>
  <si>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</si>
  <si>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</si>
  <si>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</si>
  <si>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</si>
  <si>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</si>
  <si>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</si>
  <si>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</si>
  <si>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</si>
  <si>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</si>
  <si>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</si>
  <si>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</si>
  <si>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</si>
  <si>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</si>
  <si>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</si>
  <si>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</si>
  <si>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</si>
  <si>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</si>
  <si>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</si>
  <si>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</si>
  <si>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</si>
  <si>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</si>
  <si>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</si>
  <si>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</si>
  <si>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</si>
  <si>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</si>
  <si>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</si>
  <si>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</si>
  <si>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</si>
  <si>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</si>
  <si>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</si>
  <si>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</si>
  <si>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</si>
  <si>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</si>
  <si>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</si>
  <si>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</si>
  <si>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</si>
  <si>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</si>
  <si>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</si>
  <si>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</si>
  <si>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</si>
  <si>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</si>
  <si>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</si>
  <si>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</si>
  <si>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</si>
  <si>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</si>
  <si>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</si>
  <si>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</si>
  <si>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</si>
  <si>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</si>
  <si>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</si>
  <si>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</si>
  <si>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</si>
  <si>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</si>
  <si>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</si>
  <si>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</si>
  <si>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</si>
  <si>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</si>
  <si>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</si>
  <si>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</si>
  <si>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</si>
  <si>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</si>
  <si>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</si>
  <si>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</si>
  <si>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</si>
  <si>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</si>
  <si>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</si>
  <si>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</si>
  <si>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</si>
  <si>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</si>
  <si>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</si>
  <si>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</si>
  <si>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</si>
  <si>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</si>
  <si>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</si>
  <si>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</si>
  <si>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</si>
  <si>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</si>
  <si>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</si>
  <si>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</si>
  <si>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</si>
  <si>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</si>
  <si>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</si>
  <si>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</si>
  <si>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</si>
  <si>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</si>
  <si>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</si>
  <si>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</si>
  <si>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</si>
  <si>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</si>
  <si>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</si>
  <si>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</si>
  <si>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</si>
  <si>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</si>
  <si>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</si>
  <si>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</si>
  <si>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</si>
  <si>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</si>
  <si>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</si>
  <si>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</si>
  <si>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</si>
  <si>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</si>
  <si>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</si>
  <si>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</si>
  <si>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</si>
  <si>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</si>
  <si>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</si>
  <si>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</si>
  <si>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</si>
  <si>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</si>
  <si>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</si>
  <si>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</si>
  <si>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</si>
  <si>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</si>
  <si>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</si>
  <si>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</si>
  <si>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</si>
  <si>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</si>
  <si>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</si>
  <si>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</si>
  <si>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</si>
  <si>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</si>
  <si>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</si>
  <si>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</si>
  <si>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</si>
  <si>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</si>
  <si>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</si>
  <si>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</si>
  <si>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</si>
  <si>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</si>
  <si>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</si>
  <si>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</si>
  <si>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</si>
  <si>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</si>
  <si>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</si>
  <si>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</si>
  <si>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</si>
  <si>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</si>
  <si>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</si>
  <si>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</si>
  <si>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</si>
  <si>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</si>
  <si>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</si>
  <si>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</si>
  <si>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</si>
  <si>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</si>
  <si>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</si>
  <si>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</si>
  <si>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</si>
  <si>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</si>
  <si>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</si>
  <si>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</si>
  <si>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</si>
  <si>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</si>
  <si>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</si>
  <si>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</si>
  <si>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</si>
  <si>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</si>
  <si>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</si>
  <si>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</si>
  <si>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</si>
  <si>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</si>
  <si>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</si>
  <si>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</si>
  <si>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</si>
  <si>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</si>
  <si>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</si>
  <si>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</si>
  <si>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</si>
  <si>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</si>
  <si>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</si>
  <si>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</si>
  <si>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</si>
  <si>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</si>
  <si>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</si>
  <si>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</si>
  <si>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</si>
  <si>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</si>
  <si>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</si>
  <si>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</si>
  <si>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</si>
  <si>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</si>
  <si>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</si>
  <si>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</si>
  <si>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</si>
  <si>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</si>
  <si>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</si>
  <si>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</si>
  <si>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</si>
  <si>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</si>
  <si>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</si>
  <si>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</si>
  <si>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</si>
  <si>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</si>
  <si>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</si>
  <si>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</si>
  <si>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</si>
  <si>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</si>
  <si>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</si>
  <si>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</si>
  <si>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</si>
  <si>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</si>
  <si>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</si>
  <si>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</si>
  <si>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</si>
  <si>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</si>
  <si>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</si>
  <si>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</si>
  <si>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</si>
  <si>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</si>
  <si>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</si>
  <si>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</si>
  <si>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</si>
  <si>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</si>
  <si>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</si>
  <si>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</si>
  <si>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</si>
  <si>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</si>
  <si>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</si>
  <si>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</si>
  <si>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</si>
  <si>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</si>
  <si>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</si>
  <si>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</si>
  <si>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</si>
  <si>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</si>
  <si>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</si>
  <si>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</si>
  <si>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</si>
  <si>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</si>
  <si>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</si>
  <si>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</si>
  <si>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</si>
  <si>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</si>
  <si>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</si>
  <si>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</si>
  <si>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</si>
  <si>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</si>
  <si>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</si>
  <si>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</si>
  <si>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</si>
  <si>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</si>
  <si>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</si>
  <si>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</si>
  <si>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</si>
  <si>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</si>
  <si>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</si>
  <si>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</si>
  <si>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</si>
  <si>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</si>
  <si>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</si>
  <si>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</si>
  <si>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</si>
  <si>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</si>
  <si>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</si>
  <si>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</si>
  <si>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</si>
  <si>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</si>
  <si>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</si>
  <si>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</si>
  <si>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</si>
  <si>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</si>
  <si>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</si>
  <si>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</si>
  <si>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</si>
  <si>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</si>
  <si>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</si>
  <si>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</si>
  <si>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</si>
  <si>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</si>
  <si>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</si>
  <si>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</si>
  <si>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</si>
  <si>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</si>
  <si>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</si>
  <si>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</si>
  <si>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</si>
  <si>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</si>
  <si>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</si>
  <si>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</si>
  <si>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</si>
  <si>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</si>
  <si>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</si>
  <si>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</si>
  <si>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</si>
  <si>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</si>
  <si>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</si>
  <si>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</si>
  <si>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</si>
  <si>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</si>
  <si>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</si>
  <si>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</si>
  <si>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</si>
  <si>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</si>
  <si>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</si>
  <si>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</si>
  <si>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</si>
  <si>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</si>
  <si>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</si>
  <si>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</si>
  <si>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</si>
  <si>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</si>
  <si>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</si>
  <si>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</si>
  <si>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</si>
  <si>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</si>
  <si>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</si>
  <si>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</si>
  <si>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</si>
  <si>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</si>
  <si>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</si>
  <si>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</si>
  <si>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</si>
  <si>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</si>
  <si>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</si>
  <si>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</si>
  <si>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</si>
  <si>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</si>
  <si>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</si>
  <si>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</si>
  <si>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</si>
  <si>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</si>
  <si>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</si>
  <si>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</si>
  <si>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</si>
  <si>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</si>
  <si>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</si>
  <si>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</si>
  <si>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</si>
  <si>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</si>
  <si>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</si>
  <si>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</si>
  <si>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</si>
  <si>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</si>
  <si>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</si>
  <si>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</si>
  <si>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</si>
  <si>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</si>
  <si>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</si>
  <si>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</si>
  <si>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</si>
  <si>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</si>
  <si>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</si>
  <si>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</si>
  <si>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</si>
  <si>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</si>
  <si>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</si>
  <si>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</si>
  <si>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</si>
  <si>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</si>
  <si>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</si>
  <si>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</si>
  <si>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</si>
  <si>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</si>
  <si>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</si>
  <si>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</si>
  <si>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</si>
  <si>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</si>
  <si>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</si>
  <si>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</si>
  <si>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</si>
  <si>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</si>
  <si>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</si>
  <si>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</si>
  <si>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</si>
  <si>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</si>
  <si>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</si>
  <si>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</si>
  <si>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</si>
  <si>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</si>
  <si>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</si>
  <si>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</si>
  <si>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</si>
  <si>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</si>
  <si>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</si>
  <si>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</si>
  <si>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</si>
  <si>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</si>
  <si>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</si>
  <si>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</si>
  <si>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</si>
  <si>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</si>
  <si>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</si>
  <si>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</si>
  <si>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</si>
  <si>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</si>
  <si>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</si>
  <si>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</si>
  <si>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</si>
  <si>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</si>
  <si>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</si>
  <si>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</si>
  <si>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</si>
  <si>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</si>
  <si>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</si>
  <si>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</si>
  <si>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</si>
  <si>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</si>
  <si>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</si>
  <si>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</si>
  <si>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</si>
  <si>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</si>
  <si>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</si>
  <si>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</si>
  <si>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</si>
  <si>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</si>
  <si>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</si>
  <si>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</si>
  <si>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</si>
  <si>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</si>
  <si>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</si>
  <si>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</si>
  <si>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</si>
  <si>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</si>
  <si>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</si>
  <si>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</si>
  <si>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</si>
  <si>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</si>
  <si>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</si>
  <si>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</si>
  <si>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</si>
  <si>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</si>
  <si>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</si>
  <si>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</si>
  <si>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</si>
  <si>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</si>
  <si>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</si>
  <si>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</si>
  <si>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</si>
  <si>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</si>
  <si>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</si>
  <si>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</si>
  <si>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</si>
  <si>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</si>
  <si>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</si>
  <si>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</si>
  <si>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</si>
  <si>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</si>
  <si>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</si>
  <si>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</si>
  <si>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</si>
  <si>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</si>
  <si>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</si>
  <si>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</si>
  <si>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</si>
  <si>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</si>
  <si>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</si>
  <si>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</si>
  <si>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</si>
  <si>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</si>
  <si>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</si>
  <si>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</si>
  <si>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</si>
  <si>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</si>
  <si>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</si>
  <si>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</si>
  <si>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</si>
  <si>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</si>
  <si>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</si>
  <si>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</si>
  <si>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</si>
  <si>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</si>
  <si>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</si>
  <si>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</si>
  <si>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</si>
  <si>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</si>
  <si>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</si>
  <si>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</si>
  <si>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</si>
  <si>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</si>
  <si>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</si>
  <si>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</si>
  <si>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</si>
  <si>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</si>
  <si>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</si>
  <si>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</si>
  <si>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</si>
  <si>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</si>
  <si>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</si>
  <si>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</si>
  <si>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</si>
  <si>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</si>
  <si>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</si>
  <si>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</si>
  <si>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</si>
  <si>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</si>
  <si>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</si>
  <si>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</si>
  <si>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</si>
  <si>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</si>
  <si>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</si>
  <si>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</si>
  <si>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</si>
  <si>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</si>
  <si>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</si>
  <si>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</si>
  <si>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</si>
  <si>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</si>
  <si>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</si>
  <si>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</si>
  <si>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</si>
  <si>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</si>
  <si>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</si>
  <si>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</si>
  <si>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</si>
  <si>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</si>
  <si>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</si>
  <si>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</si>
  <si>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</si>
  <si>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</si>
  <si>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</si>
  <si>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</si>
  <si>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</si>
  <si>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</si>
  <si>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</si>
  <si>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</si>
  <si>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</si>
  <si>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</si>
  <si>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</si>
  <si>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</si>
  <si>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</si>
  <si>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</si>
  <si>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</si>
  <si>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</si>
  <si>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</si>
  <si>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</si>
  <si>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</si>
  <si>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</si>
  <si>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</si>
  <si>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</si>
  <si>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</si>
  <si>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</si>
  <si>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</si>
  <si>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</si>
  <si>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</si>
  <si>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</si>
  <si>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</si>
  <si>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</si>
  <si>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</si>
  <si>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</si>
  <si>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</si>
  <si>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</si>
  <si>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</si>
  <si>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</si>
  <si>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</si>
  <si>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</si>
  <si>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</si>
  <si>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</si>
  <si>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</si>
  <si>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</si>
  <si>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</si>
  <si>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</si>
  <si>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</si>
  <si>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</si>
  <si>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</si>
  <si>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</si>
  <si>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</si>
  <si>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</si>
  <si>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</si>
  <si>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</si>
  <si>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</si>
  <si>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</si>
  <si>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</si>
  <si>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</si>
  <si>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</si>
  <si>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</si>
  <si>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</si>
  <si>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</si>
  <si>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</si>
  <si>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</si>
  <si>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</si>
  <si>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</si>
  <si>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</si>
  <si>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</si>
  <si>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</si>
  <si>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</si>
  <si>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</si>
  <si>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</si>
  <si>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</si>
  <si>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</si>
  <si>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</si>
  <si>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</si>
  <si>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</si>
  <si>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</si>
  <si>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</si>
  <si>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</si>
  <si>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</si>
  <si>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</si>
  <si>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</si>
  <si>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</si>
  <si>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</si>
  <si>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</si>
  <si>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</si>
  <si>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</si>
  <si>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</si>
  <si>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</si>
  <si>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</si>
  <si>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</si>
  <si>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</si>
  <si>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</si>
  <si>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</si>
  <si>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</si>
  <si>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</si>
  <si>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</si>
  <si>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</si>
  <si>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</si>
  <si>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</si>
  <si>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</si>
  <si>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</si>
  <si>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</si>
  <si>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</si>
  <si>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</si>
  <si>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</si>
  <si>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</si>
  <si>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</si>
  <si>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</si>
  <si>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</si>
  <si>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</si>
  <si>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</si>
  <si>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</si>
  <si>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</si>
  <si>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</si>
  <si>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</si>
  <si>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</si>
  <si>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</si>
  <si>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</si>
  <si>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</si>
  <si>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</si>
  <si>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</si>
  <si>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</si>
  <si>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</si>
  <si>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</si>
  <si>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</si>
  <si>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</si>
  <si>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</si>
  <si>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</si>
  <si>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</si>
  <si>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</si>
  <si>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</si>
  <si>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</si>
  <si>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</si>
  <si>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</si>
  <si>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</si>
  <si>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</si>
  <si>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</si>
  <si>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</si>
  <si>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</si>
  <si>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</si>
  <si>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</si>
  <si>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</si>
  <si>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</si>
  <si>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</si>
  <si>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</si>
  <si>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</si>
  <si>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</si>
  <si>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</si>
  <si>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</si>
  <si>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</si>
  <si>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</si>
  <si>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</si>
  <si>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</si>
  <si>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</si>
  <si>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</si>
  <si>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</si>
  <si>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</si>
  <si>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</si>
  <si>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</si>
  <si>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</si>
  <si>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</si>
  <si>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</si>
  <si>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</si>
  <si>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</si>
  <si>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</si>
  <si>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</si>
  <si>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</si>
  <si>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</si>
  <si>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</si>
  <si>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</si>
  <si>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</si>
  <si>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</si>
  <si>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</si>
  <si>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</si>
  <si>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</si>
  <si>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</si>
  <si>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</si>
  <si>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</si>
  <si>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</si>
  <si>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</si>
  <si>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</si>
  <si>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</si>
  <si>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</si>
  <si>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</si>
  <si>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</si>
  <si>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</si>
  <si>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</si>
  <si>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</si>
  <si>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</si>
  <si>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</si>
  <si>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</si>
  <si>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</si>
  <si>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</si>
  <si>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</si>
  <si>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</si>
  <si>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</si>
  <si>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</si>
  <si>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</si>
  <si>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</si>
  <si>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</si>
  <si>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</si>
  <si>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</si>
  <si>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</si>
  <si>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</si>
  <si>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</si>
  <si>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</si>
  <si>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</si>
  <si>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</si>
  <si>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</si>
  <si>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</si>
  <si>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</si>
  <si>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</si>
  <si>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</si>
  <si>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</si>
  <si>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</si>
  <si>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</si>
  <si>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</si>
  <si>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</si>
  <si>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</si>
  <si>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</si>
  <si>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</si>
  <si>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</si>
  <si>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</si>
  <si>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</si>
  <si>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</si>
  <si>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</si>
  <si>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</si>
  <si>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</si>
  <si>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</si>
  <si>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</si>
  <si>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</si>
  <si>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</si>
  <si>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</si>
  <si>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</si>
  <si>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</si>
  <si>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</si>
  <si>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</si>
  <si>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</si>
  <si>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</si>
  <si>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</si>
  <si>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</si>
  <si>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</si>
  <si>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</si>
  <si>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</si>
  <si>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</si>
  <si>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</si>
  <si>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</si>
  <si>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</si>
  <si>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</si>
  <si>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</si>
  <si>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</si>
  <si>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</si>
  <si>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</si>
  <si>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</si>
  <si>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</si>
  <si>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</si>
  <si>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</si>
  <si>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</si>
  <si>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</si>
  <si>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</si>
  <si>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</si>
  <si>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</si>
  <si>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</si>
  <si>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</si>
  <si>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</si>
  <si>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</si>
  <si>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</si>
  <si>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</si>
  <si>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</si>
  <si>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</si>
  <si>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</si>
  <si>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</si>
  <si>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</si>
  <si>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</si>
  <si>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</si>
  <si>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</si>
  <si>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</si>
  <si>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</si>
  <si>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</si>
  <si>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</si>
  <si>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</si>
  <si>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</si>
  <si>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</si>
  <si>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</si>
  <si>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</si>
  <si>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</si>
  <si>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</si>
  <si>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</si>
  <si>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</si>
  <si>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</si>
  <si>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</si>
  <si>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</si>
  <si>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</si>
  <si>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</si>
  <si>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</si>
  <si>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</si>
  <si>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</si>
  <si>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</si>
  <si>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</si>
  <si>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</si>
  <si>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</si>
  <si>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</si>
  <si>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</si>
  <si>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</si>
  <si>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</si>
  <si>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</si>
  <si>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</si>
  <si>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</si>
  <si>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</si>
  <si>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</si>
  <si>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</si>
  <si>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</si>
  <si>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</si>
  <si>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</si>
  <si>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</si>
  <si>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</si>
  <si>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</si>
  <si>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</si>
  <si>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</si>
  <si>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</si>
  <si>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</si>
  <si>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</si>
  <si>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</si>
  <si>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</si>
  <si>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</si>
  <si>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</si>
  <si>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</si>
  <si>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</si>
  <si>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</si>
  <si>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</si>
  <si>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</si>
  <si>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</si>
  <si>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</si>
  <si>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</si>
  <si>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</si>
  <si>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</si>
  <si>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</si>
  <si>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</si>
  <si>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</si>
  <si>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</si>
  <si>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</si>
  <si>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</si>
  <si>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</si>
  <si>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</si>
  <si>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</si>
  <si>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</si>
  <si>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</si>
  <si>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</si>
  <si>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</si>
  <si>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</si>
  <si>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</si>
  <si>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</si>
  <si>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</si>
  <si>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</si>
  <si>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</si>
  <si>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</si>
  <si>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</si>
  <si>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</si>
  <si>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</si>
  <si>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</si>
  <si>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</si>
  <si>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</si>
  <si>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</si>
  <si>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</si>
  <si>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</si>
  <si>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</si>
  <si>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</si>
  <si>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</si>
  <si>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</si>
  <si>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</si>
  <si>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</si>
  <si>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</si>
  <si>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</si>
  <si>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</si>
  <si>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</si>
  <si>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</si>
  <si>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</si>
  <si>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</si>
  <si>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</si>
  <si>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</si>
  <si>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</si>
  <si>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</si>
  <si>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</si>
  <si>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</si>
  <si>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</si>
  <si>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</si>
  <si>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</si>
  <si>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</si>
  <si>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</si>
  <si>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</si>
  <si>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</si>
  <si>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</si>
  <si>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</si>
  <si>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</si>
  <si>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</si>
  <si>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</si>
  <si>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</si>
  <si>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</si>
  <si>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</si>
  <si>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</si>
  <si>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</si>
  <si>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</si>
  <si>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</si>
  <si>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</si>
  <si>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</si>
  <si>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</si>
  <si>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</si>
  <si>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</si>
  <si>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</si>
  <si>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</si>
  <si>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</si>
  <si>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</si>
  <si>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</si>
  <si>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</si>
  <si>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</si>
  <si>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</si>
  <si>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</si>
  <si>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</si>
  <si>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</si>
  <si>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</si>
  <si>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</si>
  <si>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</si>
  <si>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</si>
  <si>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</si>
  <si>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</si>
  <si>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</si>
  <si>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</si>
  <si>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</si>
  <si>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</si>
  <si>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</si>
  <si>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</si>
  <si>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</si>
  <si>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</si>
  <si>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</si>
  <si>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</si>
  <si>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</si>
  <si>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</si>
  <si>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</si>
  <si>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</si>
  <si>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</si>
  <si>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</si>
  <si>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</si>
  <si>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</si>
  <si>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</si>
  <si>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</si>
  <si>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</si>
  <si>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</si>
  <si>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</si>
  <si>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</si>
  <si>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</si>
  <si>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</si>
  <si>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</si>
  <si>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</si>
  <si>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</si>
  <si>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</si>
  <si>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</si>
  <si>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</si>
  <si>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</si>
  <si>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</si>
  <si>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</si>
  <si>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</si>
  <si>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</si>
  <si>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</si>
  <si>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</si>
  <si>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</si>
  <si>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</si>
  <si>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</si>
  <si>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</si>
  <si>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</si>
  <si>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</si>
  <si>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</si>
  <si>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</si>
  <si>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</si>
  <si>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</si>
  <si>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</si>
  <si>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</si>
  <si>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</si>
  <si>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</si>
  <si>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</si>
  <si>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</si>
  <si>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</si>
  <si>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</si>
  <si>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</si>
  <si>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</si>
  <si>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</si>
  <si>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</si>
  <si>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</si>
  <si>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</si>
  <si>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</si>
  <si>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</si>
  <si>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</si>
  <si>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</si>
  <si>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</si>
  <si>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</si>
  <si>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</si>
  <si>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</si>
  <si>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</si>
  <si>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</si>
  <si>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</si>
  <si>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</si>
  <si>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</si>
  <si>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</si>
  <si>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</si>
  <si>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</si>
  <si>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</si>
  <si>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</si>
  <si>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</si>
  <si>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</si>
  <si>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</si>
  <si>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</si>
  <si>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</si>
  <si>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</si>
  <si>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</si>
  <si>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</si>
  <si>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</si>
  <si>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</si>
  <si>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</si>
  <si>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</si>
  <si>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</si>
  <si>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</si>
  <si>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</si>
  <si>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</si>
  <si>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</si>
  <si>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</si>
  <si>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</si>
  <si>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</si>
  <si>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</si>
  <si>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</si>
  <si>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</si>
  <si>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</si>
  <si>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</si>
  <si>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</si>
  <si>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</si>
  <si>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</si>
  <si>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</si>
  <si>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</si>
  <si>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</si>
  <si>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</si>
  <si>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</si>
  <si>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</si>
  <si>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</si>
  <si>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</si>
  <si>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</si>
  <si>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</si>
  <si>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</si>
  <si>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</si>
  <si>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</si>
  <si>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</si>
  <si>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</si>
  <si>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</si>
  <si>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</si>
  <si>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</si>
  <si>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</si>
  <si>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</si>
  <si>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</si>
  <si>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</si>
  <si>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</si>
  <si>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</si>
  <si>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</si>
  <si>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</si>
  <si>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</si>
  <si>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</si>
  <si>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</si>
  <si>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</si>
  <si>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</si>
  <si>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</si>
  <si>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</si>
  <si>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</si>
  <si>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</si>
  <si>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</si>
  <si>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</si>
  <si>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</si>
  <si>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</si>
  <si>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</si>
  <si>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</si>
  <si>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</si>
  <si>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</si>
  <si>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</si>
  <si>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</si>
  <si>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</si>
  <si>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</si>
  <si>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</si>
  <si>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</si>
  <si>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</si>
  <si>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</si>
  <si>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</si>
  <si>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</si>
  <si>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</si>
  <si>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</si>
  <si>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</si>
  <si>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</si>
  <si>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</si>
  <si>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</si>
  <si>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</si>
  <si>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</si>
  <si>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</si>
  <si>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</si>
  <si>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</si>
  <si>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</si>
  <si>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</si>
  <si>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</si>
  <si>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</si>
  <si>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</si>
  <si>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</si>
  <si>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</si>
  <si>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</si>
  <si>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</si>
  <si>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</si>
  <si>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</si>
  <si>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</si>
  <si>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</si>
  <si>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</si>
  <si>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</si>
  <si>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</si>
  <si>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</si>
  <si>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</si>
  <si>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</si>
  <si>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</si>
  <si>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</si>
  <si>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</si>
  <si>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</si>
  <si>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</si>
  <si>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</si>
  <si>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</si>
  <si>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</si>
  <si>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</si>
  <si>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</si>
  <si>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</si>
  <si>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</si>
  <si>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</si>
  <si>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</si>
  <si>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</si>
  <si>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</si>
  <si>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</si>
  <si>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</si>
  <si>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</si>
  <si>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</si>
  <si>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</si>
  <si>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</si>
  <si>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</si>
  <si>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</si>
  <si>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</si>
  <si>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</si>
  <si>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</si>
  <si>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</si>
  <si>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</si>
  <si>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</si>
  <si>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</si>
  <si>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</si>
  <si>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</si>
  <si>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</si>
  <si>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</si>
  <si>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</si>
  <si>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</si>
  <si>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</si>
  <si>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</si>
  <si>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</si>
  <si>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</si>
  <si>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</si>
  <si>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</si>
  <si>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</si>
  <si>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</si>
  <si>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</si>
  <si>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</si>
  <si>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</si>
  <si>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</si>
  <si>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</si>
  <si>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</si>
  <si>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</si>
  <si>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</si>
  <si>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</si>
  <si>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</si>
  <si>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</si>
  <si>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</si>
  <si>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</si>
  <si>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</si>
  <si>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</si>
  <si>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</si>
  <si>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</si>
  <si>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</si>
  <si>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</si>
  <si>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</si>
  <si>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</si>
  <si>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</si>
  <si>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</si>
  <si>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</si>
  <si>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</si>
  <si>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</si>
  <si>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</si>
  <si>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</si>
  <si>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</si>
  <si>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</si>
  <si>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</si>
  <si>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</si>
  <si>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</si>
  <si>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</si>
  <si>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</si>
  <si>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</si>
  <si>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</si>
  <si>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</si>
  <si>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</si>
  <si>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</si>
  <si>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</si>
  <si>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</si>
  <si>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</si>
  <si>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</si>
  <si>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</si>
  <si>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</si>
  <si>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</si>
  <si>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</si>
  <si>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</si>
  <si>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</si>
  <si>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</si>
  <si>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</si>
  <si>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</si>
  <si>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</si>
  <si>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</si>
  <si>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</si>
  <si>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</si>
  <si>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</si>
  <si>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</si>
  <si>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</si>
  <si>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</si>
  <si>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</si>
  <si>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</si>
  <si>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</si>
  <si>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</si>
  <si>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</si>
  <si>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</si>
  <si>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</si>
  <si>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</si>
  <si>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</si>
  <si>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</si>
  <si>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</si>
  <si>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</si>
  <si>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</si>
  <si>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</si>
  <si>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</si>
  <si>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</si>
  <si>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</si>
  <si>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</si>
  <si>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</si>
  <si>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</si>
  <si>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</si>
  <si>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</si>
  <si>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</si>
  <si>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</si>
  <si>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</si>
  <si>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</si>
  <si>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</si>
  <si>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</si>
  <si>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</si>
  <si>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</si>
  <si>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</si>
  <si>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</si>
  <si>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</si>
  <si>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</si>
  <si>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</si>
  <si>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</si>
  <si>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</si>
  <si>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</si>
  <si>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</si>
  <si>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</si>
  <si>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</si>
  <si>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</si>
  <si>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</si>
  <si>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</si>
  <si>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</si>
  <si>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</si>
  <si>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</si>
  <si>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</si>
  <si>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</si>
  <si>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</si>
  <si>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</si>
  <si>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</si>
  <si>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</si>
  <si>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</si>
  <si>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</si>
  <si>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</si>
  <si>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</si>
  <si>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</si>
  <si>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</si>
  <si>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</si>
  <si>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</si>
  <si>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</si>
  <si>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</si>
  <si>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</si>
  <si>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</si>
  <si>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</si>
  <si>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</si>
  <si>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</si>
  <si>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</si>
  <si>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</si>
  <si>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</si>
  <si>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</si>
  <si>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</si>
  <si>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</si>
  <si>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</si>
  <si>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</si>
  <si>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</si>
  <si>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</si>
  <si>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</si>
  <si>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</si>
  <si>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</si>
  <si>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</si>
  <si>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</si>
  <si>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</si>
  <si>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</si>
  <si>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</si>
  <si>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</si>
  <si>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</si>
  <si>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</si>
  <si>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</si>
  <si>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</si>
  <si>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</si>
  <si>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</si>
  <si>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</si>
  <si>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</si>
  <si>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</si>
  <si>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</si>
  <si>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</si>
  <si>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</si>
  <si>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</si>
  <si>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</si>
  <si>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</si>
  <si>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</si>
  <si>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</si>
  <si>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</si>
  <si>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</si>
  <si>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</si>
  <si>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</si>
  <si>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</si>
  <si>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</si>
  <si>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</si>
  <si>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</si>
  <si>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</si>
  <si>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</si>
  <si>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</si>
  <si>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</si>
  <si>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</si>
  <si>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</si>
  <si>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</si>
  <si>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</si>
  <si>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</si>
  <si>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</si>
  <si>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</si>
  <si>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</si>
  <si>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</si>
  <si>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</si>
  <si>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</si>
  <si>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</si>
  <si>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</si>
  <si>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</si>
  <si>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</si>
  <si>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</si>
  <si>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</si>
  <si>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</si>
  <si>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</si>
  <si>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</si>
  <si>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</si>
  <si>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</si>
  <si>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</si>
  <si>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</si>
  <si>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</si>
  <si>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</si>
  <si>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</si>
  <si>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</si>
  <si>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</si>
  <si>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</si>
  <si>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</si>
  <si>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</si>
  <si>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</si>
  <si>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</si>
  <si>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</si>
  <si>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</si>
  <si>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</si>
  <si>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</si>
  <si>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</si>
  <si>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</si>
  <si>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</si>
  <si>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</si>
  <si>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</si>
  <si>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</si>
  <si>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</si>
  <si>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</si>
  <si>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</si>
  <si>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</si>
  <si>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</si>
  <si>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</si>
  <si>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</si>
  <si>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</si>
  <si>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</si>
  <si>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</si>
  <si>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</si>
  <si>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</si>
  <si>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</si>
  <si>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</si>
  <si>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</si>
  <si>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</si>
  <si>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</si>
  <si>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</si>
  <si>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</si>
  <si>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</si>
  <si>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</si>
  <si>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</si>
  <si>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</si>
  <si>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</si>
  <si>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</si>
  <si>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</si>
  <si>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</si>
  <si>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</si>
  <si>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</si>
  <si>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</si>
  <si>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</si>
  <si>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</si>
  <si>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</si>
  <si>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</si>
  <si>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</si>
  <si>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</si>
  <si>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</si>
  <si>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</si>
  <si>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</si>
  <si>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</si>
  <si>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</si>
  <si>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</si>
  <si>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</si>
  <si>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</si>
  <si>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</si>
  <si>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</si>
  <si>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</si>
  <si>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</si>
  <si>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</si>
  <si>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</si>
  <si>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</si>
  <si>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</si>
  <si>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</si>
  <si>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</si>
  <si>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</si>
  <si>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</si>
  <si>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</si>
  <si>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</si>
  <si>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</si>
  <si>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</si>
  <si>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</si>
  <si>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</si>
  <si>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</si>
  <si>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</si>
  <si>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</si>
  <si>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</si>
  <si>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</si>
  <si>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</si>
  <si>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</si>
  <si>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</si>
  <si>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</si>
  <si>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</si>
  <si>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</si>
  <si>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</si>
  <si>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</si>
  <si>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</si>
  <si>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</si>
  <si>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</si>
  <si>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</si>
  <si>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</si>
  <si>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</si>
  <si>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</si>
  <si>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</si>
  <si>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</si>
  <si>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</si>
  <si>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</si>
  <si>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</si>
  <si>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</si>
  <si>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</si>
  <si>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</si>
  <si>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</si>
  <si>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</si>
  <si>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</si>
  <si>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</si>
  <si>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</si>
  <si>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</si>
  <si>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</si>
  <si>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</si>
  <si>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</si>
  <si>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</si>
  <si>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</si>
  <si>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</si>
  <si>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</si>
  <si>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</si>
  <si>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</si>
  <si>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</si>
  <si>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</si>
  <si>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</si>
  <si>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</si>
  <si>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</si>
  <si>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</si>
  <si>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</si>
  <si>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</si>
  <si>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</si>
  <si>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</si>
  <si>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</si>
  <si>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</si>
  <si>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</si>
  <si>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</si>
  <si>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</si>
  <si>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</si>
  <si>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</si>
  <si>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</si>
  <si>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</si>
  <si>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</si>
  <si>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</si>
  <si>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</si>
  <si>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</si>
  <si>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</si>
  <si>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</si>
  <si>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</si>
  <si>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</si>
  <si>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</si>
  <si>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</si>
  <si>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</si>
  <si>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</si>
  <si>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</si>
  <si>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</si>
  <si>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</si>
  <si>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</si>
  <si>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</si>
  <si>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</si>
  <si>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</si>
  <si>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</si>
  <si>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</si>
  <si>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</si>
  <si>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</si>
  <si>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</si>
  <si>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</si>
  <si>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</si>
  <si>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</si>
  <si>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</si>
  <si>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</si>
  <si>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</si>
  <si>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</si>
  <si>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</si>
  <si>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</si>
  <si>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</si>
  <si>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</si>
  <si>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</si>
  <si>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</si>
  <si>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</si>
  <si>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</si>
  <si>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</si>
  <si>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</si>
  <si>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</si>
  <si>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</si>
  <si>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</si>
  <si>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</si>
  <si>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</si>
  <si>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</si>
  <si>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</si>
  <si>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</si>
  <si>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</si>
  <si>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</si>
  <si>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</si>
  <si>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</si>
  <si>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</si>
  <si>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</si>
  <si>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</si>
  <si>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</si>
  <si>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</si>
  <si>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</si>
  <si>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</si>
  <si>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</si>
  <si>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</si>
  <si>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</si>
  <si>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</si>
  <si>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</si>
  <si>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</si>
  <si>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</si>
  <si>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</si>
  <si>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</si>
  <si>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</si>
  <si>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</si>
  <si>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</si>
  <si>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</si>
  <si>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</si>
  <si>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</si>
  <si>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</si>
  <si>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</si>
  <si>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</si>
  <si>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</si>
  <si>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</si>
  <si>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</si>
  <si>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</si>
  <si>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</si>
  <si>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</si>
  <si>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</si>
  <si>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</si>
  <si>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</si>
  <si>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</si>
  <si>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</si>
  <si>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</si>
  <si>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</si>
  <si>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</si>
  <si>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</si>
  <si>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</si>
  <si>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</si>
  <si>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</si>
  <si>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</si>
  <si>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</si>
  <si>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</si>
  <si>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</si>
  <si>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</si>
  <si>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</si>
  <si>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</si>
  <si>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</si>
  <si>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</si>
  <si>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</si>
  <si>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</si>
  <si>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</si>
  <si>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</si>
  <si>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</si>
  <si>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</si>
  <si>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</si>
  <si>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</si>
  <si>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</si>
  <si>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</si>
  <si>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</si>
  <si>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</si>
  <si>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</si>
  <si>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</si>
  <si>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</si>
  <si>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</si>
  <si>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</si>
  <si>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</si>
  <si>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</si>
  <si>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</si>
  <si>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</si>
  <si>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</si>
  <si>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</si>
  <si>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</si>
  <si>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</si>
  <si>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</si>
  <si>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</si>
  <si>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</si>
  <si>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</si>
  <si>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</si>
  <si>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</si>
  <si>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</si>
  <si>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</si>
  <si>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</si>
  <si>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</si>
  <si>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</si>
  <si>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</si>
  <si>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</si>
  <si>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</si>
  <si>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</si>
  <si>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</si>
  <si>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</si>
  <si>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</si>
  <si>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</si>
  <si>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</si>
  <si>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</si>
  <si>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</si>
  <si>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</si>
  <si>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</si>
  <si>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</si>
  <si>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</si>
  <si>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</si>
  <si>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</si>
  <si>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</si>
  <si>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</si>
  <si>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</si>
  <si>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</si>
  <si>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</si>
  <si>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</si>
  <si>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</si>
  <si>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</si>
  <si>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</si>
  <si>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</si>
  <si>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</si>
  <si>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</si>
  <si>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</si>
  <si>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</si>
  <si>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</si>
  <si>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</si>
  <si>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</si>
  <si>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</si>
  <si>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</si>
  <si>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</si>
  <si>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</si>
  <si>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</si>
  <si>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</si>
  <si>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</si>
  <si>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</si>
  <si>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</si>
  <si>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</si>
  <si>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</si>
  <si>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</si>
  <si>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</si>
  <si>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</si>
  <si>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</si>
  <si>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</si>
  <si>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</si>
  <si>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</si>
  <si>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</si>
  <si>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</si>
  <si>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</si>
  <si>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</si>
  <si>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</si>
  <si>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</si>
  <si>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</si>
  <si>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</si>
  <si>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</si>
  <si>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</si>
  <si>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</si>
  <si>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</si>
  <si>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</si>
  <si>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</si>
  <si>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</si>
  <si>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</si>
  <si>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</si>
  <si>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</si>
  <si>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</si>
  <si>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</si>
  <si>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</si>
  <si>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</si>
  <si>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</si>
  <si>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</si>
  <si>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</si>
  <si>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</si>
  <si>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</si>
  <si>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</si>
  <si>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</si>
  <si>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</si>
  <si>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</si>
  <si>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</si>
  <si>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</si>
  <si>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</si>
  <si>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</si>
  <si>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</si>
  <si>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</si>
  <si>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</si>
  <si>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</si>
  <si>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</si>
  <si>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</si>
  <si>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</si>
  <si>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</si>
  <si>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</si>
  <si>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</si>
  <si>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</si>
  <si>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</si>
  <si>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</si>
  <si>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</si>
  <si>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</si>
  <si>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</si>
  <si>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</si>
  <si>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</si>
  <si>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</si>
  <si>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</si>
  <si>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</si>
  <si>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</si>
  <si>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</si>
  <si>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</si>
  <si>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</si>
  <si>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</si>
  <si>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</si>
  <si>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</si>
  <si>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</si>
  <si>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</si>
  <si>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</si>
  <si>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</si>
  <si>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</si>
  <si>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</si>
  <si>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</si>
  <si>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</si>
  <si>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</si>
  <si>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</si>
  <si>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</si>
  <si>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</si>
  <si>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</si>
  <si>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</si>
  <si>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</si>
  <si>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</si>
  <si>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</si>
  <si>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</si>
  <si>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</si>
  <si>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</si>
  <si>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</si>
  <si>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</si>
  <si>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</si>
  <si>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</si>
  <si>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</si>
  <si>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</si>
  <si>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</si>
  <si>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</si>
  <si>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</si>
  <si>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</si>
  <si>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</si>
  <si>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</si>
  <si>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</si>
  <si>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</si>
  <si>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</si>
  <si>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</si>
  <si>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</si>
  <si>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</si>
  <si>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</si>
  <si>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</si>
  <si>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</si>
  <si>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</si>
  <si>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</si>
  <si>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</si>
  <si>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</si>
  <si>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</si>
  <si>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</si>
  <si>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</si>
  <si>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</si>
  <si>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</si>
  <si>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</si>
  <si>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</si>
  <si>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</si>
  <si>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</si>
  <si>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</si>
  <si>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</si>
  <si>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</si>
  <si>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</si>
  <si>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</si>
  <si>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</si>
  <si>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</si>
  <si>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</si>
  <si>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</si>
  <si>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</si>
  <si>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</si>
  <si>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</si>
  <si>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</si>
  <si>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</si>
  <si>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</si>
  <si>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</si>
  <si>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</si>
  <si>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</si>
  <si>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</si>
  <si>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</si>
  <si>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</si>
  <si>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</si>
  <si>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</si>
  <si>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</si>
  <si>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</si>
  <si>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</si>
  <si>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</si>
  <si>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</si>
  <si>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</si>
  <si>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</si>
  <si>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</si>
  <si>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</si>
  <si>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</si>
  <si>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</si>
  <si>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</si>
  <si>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</si>
  <si>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</si>
  <si>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</si>
  <si>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</si>
  <si>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</si>
  <si>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</si>
  <si>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</si>
  <si>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</si>
  <si>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</si>
  <si>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</si>
  <si>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</si>
  <si>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</si>
  <si>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</si>
  <si>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</si>
  <si>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</si>
  <si>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</si>
  <si>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</si>
  <si>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</si>
  <si>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</si>
  <si>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</si>
  <si>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</si>
  <si>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</si>
  <si>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</si>
  <si>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</si>
  <si>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</si>
  <si>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</si>
  <si>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</si>
  <si>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</si>
  <si>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</si>
  <si>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</si>
  <si>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</si>
  <si>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</si>
  <si>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</si>
  <si>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</si>
  <si>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</si>
  <si>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</si>
  <si>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</si>
  <si>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</si>
  <si>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</si>
  <si>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</si>
  <si>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</si>
  <si>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</si>
  <si>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</si>
  <si>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</si>
  <si>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</si>
  <si>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</si>
  <si>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</si>
  <si>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</si>
  <si>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</si>
  <si>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</si>
  <si>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</si>
  <si>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</si>
  <si>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</si>
  <si>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</si>
  <si>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</si>
  <si>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</si>
  <si>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</si>
  <si>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</si>
  <si>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</si>
  <si>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</si>
  <si>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</si>
  <si>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</si>
  <si>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</si>
  <si>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</si>
  <si>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</si>
  <si>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</si>
  <si>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</si>
  <si>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</si>
  <si>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</si>
  <si>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</si>
  <si>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</si>
  <si>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</si>
  <si>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</si>
  <si>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</si>
  <si>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</si>
  <si>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</si>
  <si>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</si>
  <si>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</si>
  <si>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</si>
  <si>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</si>
  <si>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</si>
  <si>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</si>
  <si>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</si>
  <si>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</si>
  <si>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</si>
  <si>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</si>
  <si>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</si>
  <si>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</si>
  <si>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</si>
  <si>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</si>
  <si>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</si>
  <si>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</si>
  <si>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</si>
  <si>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</si>
  <si>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</si>
  <si>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</si>
  <si>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</si>
  <si>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</si>
  <si>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</si>
  <si>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</si>
  <si>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</si>
  <si>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</si>
  <si>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</si>
  <si>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</si>
  <si>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</si>
  <si>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</si>
  <si>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</si>
  <si>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</si>
  <si>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</si>
  <si>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</si>
  <si>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</si>
  <si>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</si>
  <si>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</si>
  <si>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</si>
  <si>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</si>
  <si>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</si>
  <si>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</si>
  <si>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</si>
  <si>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</si>
  <si>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</si>
  <si>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</si>
  <si>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</si>
  <si>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</si>
  <si>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</si>
  <si>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</si>
  <si>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</si>
  <si>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</si>
  <si>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</si>
  <si>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</si>
  <si>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</si>
  <si>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</si>
  <si>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</si>
  <si>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</si>
  <si>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</si>
  <si>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</si>
  <si>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</si>
  <si>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</si>
  <si>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</si>
  <si>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</si>
  <si>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</si>
  <si>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</si>
  <si>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</si>
  <si>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</si>
  <si>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</si>
  <si>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</si>
  <si>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</si>
  <si>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</si>
  <si>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</si>
  <si>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</si>
  <si>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</si>
  <si>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</si>
  <si>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</si>
  <si>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</si>
  <si>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</si>
  <si>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</si>
  <si>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</si>
  <si>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</si>
  <si>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</si>
  <si>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</si>
  <si>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</si>
  <si>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</si>
  <si>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</si>
  <si>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</si>
  <si>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</si>
  <si>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</si>
  <si>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</si>
  <si>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</si>
  <si>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</si>
  <si>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</si>
  <si>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</si>
  <si>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</si>
  <si>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</si>
  <si>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</si>
  <si>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</si>
  <si>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</si>
  <si>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</si>
  <si>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</si>
  <si>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</si>
  <si>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</si>
  <si>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</si>
  <si>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</si>
  <si>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</si>
  <si>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</si>
  <si>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</si>
  <si>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</si>
  <si>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</si>
  <si>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</si>
  <si>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</si>
  <si>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</si>
  <si>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</si>
  <si>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</si>
  <si>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</si>
  <si>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</si>
  <si>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</si>
  <si>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</si>
  <si>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</si>
  <si>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</si>
  <si>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</si>
  <si>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</si>
  <si>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</si>
  <si>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</si>
  <si>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</si>
  <si>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</si>
  <si>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</si>
  <si>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</si>
  <si>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</si>
  <si>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</si>
  <si>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</si>
  <si>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</si>
  <si>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</si>
  <si>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</si>
  <si>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</si>
  <si>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</si>
  <si>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</si>
  <si>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</si>
  <si>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</si>
  <si>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</si>
  <si>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</si>
  <si>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</si>
  <si>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</si>
  <si>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</si>
  <si>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</si>
  <si>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</si>
  <si>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</si>
  <si>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</si>
  <si>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</si>
  <si>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</si>
  <si>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</si>
  <si>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</si>
  <si>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</si>
  <si>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</si>
  <si>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</si>
  <si>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</si>
  <si>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</si>
  <si>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</si>
  <si>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</si>
  <si>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</si>
  <si>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</si>
  <si>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</si>
  <si>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</si>
  <si>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</si>
  <si>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</si>
  <si>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</si>
  <si>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</si>
  <si>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</si>
  <si>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</si>
  <si>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</si>
  <si>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</si>
  <si>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</si>
  <si>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</si>
  <si>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</si>
  <si>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</si>
  <si>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</si>
  <si>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</si>
  <si>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</si>
  <si>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</si>
  <si>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</si>
  <si>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</si>
  <si>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</si>
  <si>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</si>
  <si>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</si>
  <si>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</si>
  <si>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</si>
  <si>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</si>
  <si>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</si>
  <si>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</si>
  <si>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</si>
  <si>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</si>
  <si>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</si>
  <si>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</si>
  <si>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</si>
  <si>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</si>
  <si>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</si>
  <si>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</si>
  <si>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</si>
  <si>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</si>
  <si>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</si>
  <si>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</si>
  <si>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</si>
  <si>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</si>
  <si>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</si>
  <si>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</si>
  <si>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</si>
  <si>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</si>
  <si>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</si>
  <si>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</si>
  <si>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</si>
  <si>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</si>
  <si>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</si>
  <si>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</si>
  <si>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</si>
  <si>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</si>
  <si>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</si>
  <si>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</si>
  <si>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</si>
  <si>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</si>
  <si>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</si>
  <si>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</si>
  <si>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</si>
  <si>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</si>
  <si>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</si>
  <si>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</si>
  <si>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</si>
  <si>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</si>
  <si>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</si>
  <si>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</si>
  <si>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</si>
  <si>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</si>
  <si>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</si>
  <si>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</si>
  <si>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</si>
  <si>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</si>
  <si>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</si>
  <si>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</si>
  <si>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</si>
  <si>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</si>
  <si>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</si>
  <si>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</si>
  <si>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</si>
  <si>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</si>
  <si>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</si>
  <si>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</si>
  <si>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</si>
  <si>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</si>
  <si>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</si>
  <si>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</si>
  <si>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</si>
  <si>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</si>
  <si>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</si>
  <si>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</si>
  <si>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</si>
  <si>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</si>
  <si>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</si>
  <si>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</si>
  <si>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</si>
  <si>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</si>
  <si>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</si>
  <si>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</si>
  <si>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</si>
  <si>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</si>
  <si>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</si>
  <si>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</si>
  <si>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</si>
  <si>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</si>
  <si>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</si>
  <si>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</si>
  <si>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</si>
  <si>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</si>
  <si>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</si>
  <si>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</si>
  <si>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</si>
  <si>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</si>
  <si>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</si>
  <si>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</si>
  <si>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</si>
  <si>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</si>
  <si>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</si>
  <si>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</si>
  <si>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</si>
  <si>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</si>
  <si>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</si>
  <si>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</si>
  <si>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</si>
  <si>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</si>
  <si>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</si>
  <si>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</si>
  <si>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</si>
  <si>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</si>
  <si>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</si>
  <si>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</si>
  <si>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</si>
  <si>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</si>
  <si>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</si>
  <si>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</si>
  <si>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</si>
  <si>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</si>
  <si>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</si>
  <si>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</si>
  <si>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</si>
  <si>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</si>
  <si>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</si>
  <si>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</si>
  <si>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</si>
  <si>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</si>
  <si>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</si>
  <si>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</si>
  <si>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</si>
  <si>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</si>
  <si>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</si>
  <si>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</si>
  <si>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</si>
  <si>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</si>
  <si>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</si>
  <si>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</si>
  <si>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</si>
  <si>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</si>
  <si>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</si>
  <si>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</si>
  <si>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</si>
  <si>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</si>
  <si>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</si>
  <si>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</si>
  <si>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</si>
  <si>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</si>
  <si>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</si>
  <si>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</si>
  <si>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</si>
  <si>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</si>
  <si>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</si>
  <si>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</si>
  <si>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</si>
  <si>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</si>
  <si>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</si>
  <si>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</si>
  <si>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</si>
  <si>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</si>
  <si>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</si>
  <si>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</si>
  <si>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</si>
  <si>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</si>
  <si>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</si>
  <si>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</si>
  <si>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</si>
  <si>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</si>
  <si>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</si>
  <si>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</si>
  <si>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</si>
  <si>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</si>
  <si>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</si>
  <si>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</si>
  <si>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</si>
  <si>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</si>
  <si>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</si>
  <si>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</si>
  <si>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</si>
  <si>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</si>
  <si>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</si>
  <si>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</si>
  <si>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</si>
  <si>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</si>
  <si>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</si>
  <si>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</si>
  <si>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</si>
  <si>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</si>
  <si>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</si>
  <si>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</si>
  <si>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</si>
  <si>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</si>
  <si>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</si>
  <si>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</si>
  <si>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</si>
  <si>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</si>
  <si>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</si>
  <si>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</si>
  <si>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</si>
  <si>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</si>
  <si>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</si>
  <si>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</si>
  <si>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</si>
  <si>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</si>
  <si>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</si>
  <si>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</si>
  <si>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</si>
  <si>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</si>
  <si>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</si>
  <si>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</si>
  <si>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</si>
  <si>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</si>
  <si>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</si>
  <si>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</si>
  <si>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</si>
  <si>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</si>
  <si>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</si>
  <si>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</si>
  <si>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</si>
  <si>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</si>
  <si>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</si>
  <si>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</si>
  <si>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</si>
  <si>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</si>
  <si>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</si>
  <si>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</si>
  <si>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</si>
  <si>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</si>
  <si>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</si>
  <si>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</si>
  <si>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</si>
  <si>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</si>
  <si>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</si>
  <si>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</si>
  <si>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</si>
  <si>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</si>
  <si>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</si>
  <si>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</si>
  <si>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</si>
  <si>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</si>
  <si>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</si>
  <si>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</si>
  <si>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</si>
  <si>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</si>
  <si>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</si>
  <si>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</si>
  <si>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</si>
  <si>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</si>
  <si>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</si>
  <si>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</si>
  <si>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</si>
  <si>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</si>
  <si>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</si>
  <si>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</si>
  <si>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</si>
  <si>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</si>
  <si>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</si>
  <si>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</si>
  <si>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</si>
  <si>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</si>
  <si>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</si>
  <si>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</si>
  <si>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</si>
  <si>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</si>
  <si>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</si>
  <si>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</si>
  <si>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</si>
  <si>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</si>
  <si>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</si>
  <si>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</si>
  <si>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</si>
  <si>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</si>
  <si>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</si>
  <si>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</si>
  <si>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</si>
  <si>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</si>
  <si>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</si>
  <si>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</si>
  <si>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</si>
  <si>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</si>
  <si>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</si>
  <si>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</si>
  <si>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</si>
  <si>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</si>
  <si>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</si>
  <si>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</si>
  <si>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</si>
  <si>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</si>
  <si>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</si>
  <si>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</si>
  <si>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</si>
  <si>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</si>
  <si>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</si>
  <si>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</si>
  <si>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</si>
  <si>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</si>
  <si>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</si>
  <si>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</si>
  <si>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</si>
  <si>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</si>
  <si>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</si>
  <si>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</si>
  <si>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</si>
  <si>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</si>
  <si>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</si>
  <si>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</si>
  <si>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</si>
  <si>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</si>
  <si>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</si>
  <si>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</si>
  <si>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</si>
  <si>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</si>
  <si>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</si>
  <si>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</si>
  <si>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</si>
  <si>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</si>
  <si>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</si>
  <si>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</si>
  <si>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</si>
  <si>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</si>
  <si>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</si>
  <si>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</si>
  <si>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</si>
  <si>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</si>
  <si>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</si>
  <si>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</si>
  <si>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</si>
  <si>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</si>
  <si>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</si>
  <si>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</si>
  <si>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</si>
  <si>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</si>
  <si>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</si>
  <si>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</si>
  <si>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</si>
  <si>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</si>
  <si>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</si>
  <si>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</si>
  <si>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</si>
  <si>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</si>
  <si>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</si>
  <si>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</si>
  <si>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</si>
  <si>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</si>
  <si>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</si>
  <si>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</si>
  <si>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</si>
  <si>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</si>
  <si>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</si>
  <si>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</si>
  <si>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</si>
  <si>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</si>
  <si>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</si>
  <si>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</si>
  <si>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</si>
  <si>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</si>
  <si>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</si>
  <si>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</si>
  <si>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</si>
  <si>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</si>
  <si>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</si>
  <si>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</si>
  <si>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</si>
  <si>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</si>
  <si>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</si>
  <si>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</si>
  <si>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</si>
  <si>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</si>
  <si>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</si>
  <si>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</si>
  <si>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</si>
  <si>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</si>
  <si>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</si>
  <si>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</si>
  <si>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</si>
  <si>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</si>
  <si>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</si>
  <si>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</si>
  <si>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</si>
  <si>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</si>
  <si>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</si>
  <si>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</si>
  <si>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</si>
  <si>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</si>
  <si>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</si>
  <si>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</si>
  <si>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</si>
  <si>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</si>
  <si>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</si>
  <si>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</si>
  <si>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</si>
  <si>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</si>
  <si>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</si>
  <si>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</si>
  <si>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</si>
  <si>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</si>
  <si>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</si>
  <si>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</si>
  <si>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</si>
  <si>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</si>
  <si>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</si>
  <si>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</si>
  <si>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</si>
  <si>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</si>
  <si>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</si>
  <si>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</si>
  <si>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</si>
  <si>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</si>
  <si>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</si>
  <si>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</si>
  <si>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</si>
  <si>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</si>
  <si>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</si>
  <si>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</si>
  <si>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</si>
  <si>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</si>
  <si>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</si>
  <si>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</si>
  <si>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</si>
  <si>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</si>
  <si>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</si>
  <si>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</si>
  <si>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</si>
  <si>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</si>
  <si>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</si>
  <si>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</si>
  <si>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</si>
  <si>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</si>
  <si>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</si>
  <si>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</si>
  <si>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</si>
  <si>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</si>
  <si>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</si>
  <si>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</si>
  <si>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</si>
  <si>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</si>
  <si>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</si>
  <si>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</si>
  <si>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</si>
  <si>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</si>
  <si>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</si>
  <si>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</si>
  <si>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</si>
  <si>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</si>
  <si>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</si>
  <si>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</si>
  <si>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</si>
  <si>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</si>
  <si>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</si>
  <si>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</si>
  <si>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</si>
  <si>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</si>
  <si>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</si>
  <si>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</si>
  <si>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</si>
  <si>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</si>
  <si>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</si>
  <si>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</si>
  <si>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</si>
  <si>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</si>
  <si>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</si>
  <si>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</si>
  <si>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</si>
  <si>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</si>
  <si>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</si>
  <si>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</si>
  <si>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</si>
  <si>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</si>
  <si>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</si>
  <si>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</si>
  <si>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</si>
  <si>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</si>
  <si>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</si>
  <si>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</si>
  <si>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</si>
  <si>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</si>
  <si>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</si>
  <si>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</si>
  <si>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</si>
  <si>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</si>
  <si>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</si>
  <si>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</si>
  <si>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</si>
  <si>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</si>
  <si>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</si>
  <si>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</si>
  <si>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</si>
  <si>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</si>
  <si>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</si>
  <si>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</si>
  <si>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</si>
  <si>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</si>
  <si>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</si>
  <si>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</si>
  <si>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</si>
  <si>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</si>
  <si>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</si>
  <si>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</si>
  <si>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</si>
  <si>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</si>
  <si>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</si>
  <si>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</si>
  <si>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</si>
  <si>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</si>
  <si>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</si>
  <si>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</si>
  <si>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</si>
  <si>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</si>
  <si>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</si>
  <si>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</si>
  <si>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</si>
  <si>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</si>
  <si>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</si>
  <si>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</si>
  <si>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</si>
  <si>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</si>
  <si>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</si>
  <si>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</si>
  <si>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</si>
  <si>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</si>
  <si>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</si>
  <si>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</si>
  <si>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</si>
  <si>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</si>
  <si>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</si>
  <si>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</si>
  <si>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</si>
  <si>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</si>
  <si>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</si>
  <si>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</si>
  <si>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</si>
  <si>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</si>
  <si>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</si>
  <si>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</si>
  <si>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</si>
  <si>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</si>
  <si>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</si>
  <si>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</si>
  <si>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</si>
  <si>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</si>
  <si>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</si>
  <si>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</si>
  <si>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</si>
  <si>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</si>
  <si>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</si>
  <si>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</si>
  <si>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</si>
  <si>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</si>
  <si>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</si>
  <si>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</si>
  <si>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</si>
  <si>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</si>
  <si>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</si>
  <si>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</si>
  <si>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</si>
  <si>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</si>
  <si>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</si>
  <si>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</si>
  <si>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</si>
  <si>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</si>
  <si>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</si>
  <si>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</si>
  <si>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</si>
  <si>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</si>
  <si>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</si>
  <si>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</si>
  <si>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</si>
  <si>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</si>
  <si>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</si>
  <si>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</si>
  <si>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</si>
  <si>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</si>
  <si>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</si>
  <si>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</si>
  <si>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</si>
  <si>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</si>
  <si>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</si>
  <si>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</si>
  <si>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</si>
  <si>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</si>
  <si>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</si>
  <si>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</si>
  <si>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</si>
  <si>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</si>
  <si>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</si>
  <si>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</si>
  <si>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</si>
  <si>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</si>
  <si>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</si>
  <si>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</si>
  <si>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</si>
  <si>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</si>
  <si>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</si>
  <si>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</si>
  <si>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</si>
  <si>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</si>
  <si>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</si>
  <si>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</si>
  <si>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</si>
  <si>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</si>
  <si>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</si>
  <si>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</si>
  <si>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</si>
  <si>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</si>
  <si>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</si>
  <si>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</si>
  <si>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</si>
  <si>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</si>
  <si>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</si>
  <si>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</si>
  <si>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</si>
  <si>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</si>
  <si>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</si>
  <si>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</si>
  <si>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</si>
  <si>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</si>
  <si>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</si>
  <si>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</si>
  <si>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</si>
  <si>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</si>
  <si>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</si>
  <si>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</si>
  <si>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</si>
  <si>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</si>
  <si>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</si>
  <si>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</si>
  <si>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</si>
  <si>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</si>
  <si>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</si>
  <si>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</si>
  <si>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</si>
  <si>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</si>
  <si>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</si>
  <si>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</si>
  <si>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</si>
  <si>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</si>
  <si>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</si>
  <si>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</si>
  <si>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</si>
  <si>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</si>
  <si>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</si>
  <si>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</si>
  <si>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</si>
  <si>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</si>
  <si>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</si>
  <si>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</si>
  <si>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</si>
  <si>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</si>
  <si>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</si>
  <si>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</si>
  <si>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</si>
  <si>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</si>
  <si>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</si>
  <si>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</si>
  <si>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</si>
  <si>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</si>
  <si>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</si>
  <si>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</si>
  <si>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</si>
  <si>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</si>
  <si>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</si>
  <si>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</si>
  <si>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</si>
  <si>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</si>
  <si>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</si>
  <si>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</si>
  <si>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</si>
  <si>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</si>
  <si>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</si>
  <si>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</si>
  <si>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</si>
  <si>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</si>
  <si>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</si>
  <si>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</si>
  <si>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</si>
  <si>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</si>
  <si>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</si>
  <si>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</si>
  <si>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</si>
  <si>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</si>
  <si>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</si>
  <si>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</si>
  <si>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</si>
  <si>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</si>
  <si>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</si>
  <si>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</si>
  <si>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</si>
  <si>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</si>
  <si>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</si>
  <si>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</si>
  <si>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</si>
  <si>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</si>
  <si>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</si>
  <si>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</si>
  <si>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</si>
  <si>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</si>
  <si>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</si>
  <si>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</si>
  <si>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</si>
  <si>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</si>
  <si>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</si>
  <si>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</si>
  <si>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</si>
  <si>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</si>
  <si>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</si>
  <si>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</si>
  <si>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</si>
  <si>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</si>
  <si>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</si>
  <si>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</si>
  <si>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</si>
  <si>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</si>
  <si>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</si>
  <si>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</si>
  <si>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</si>
  <si>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</si>
  <si>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</si>
  <si>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</si>
  <si>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</si>
  <si>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</si>
  <si>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</si>
  <si>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</si>
  <si>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</si>
  <si>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</si>
  <si>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</si>
  <si>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</si>
  <si>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</si>
  <si>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</si>
  <si>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</si>
  <si>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</si>
  <si>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</si>
  <si>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</si>
  <si>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</si>
  <si>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</si>
  <si>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</si>
  <si>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</si>
  <si>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</si>
  <si>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</si>
  <si>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</si>
  <si>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</si>
  <si>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</si>
  <si>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</si>
  <si>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</si>
  <si>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</si>
  <si>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</si>
  <si>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</si>
  <si>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</si>
  <si>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</si>
  <si>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</si>
  <si>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</si>
  <si>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</si>
  <si>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</si>
  <si>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</si>
  <si>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</si>
  <si>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</si>
  <si>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</si>
  <si>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</si>
  <si>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</si>
  <si>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</si>
  <si>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</si>
  <si>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</si>
  <si>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</si>
  <si>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</si>
  <si>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</si>
  <si>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</si>
  <si>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</si>
  <si>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</si>
  <si>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</si>
  <si>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</si>
  <si>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</si>
  <si>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</si>
  <si>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</si>
  <si>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</si>
  <si>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</si>
  <si>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</si>
  <si>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</si>
  <si>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</si>
  <si>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</si>
  <si>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</si>
  <si>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</si>
  <si>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</si>
  <si>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</si>
  <si>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</si>
  <si>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</si>
  <si>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</si>
  <si>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</si>
  <si>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</si>
  <si>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</si>
  <si>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</si>
  <si>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</si>
  <si>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</si>
  <si>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</si>
  <si>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</si>
  <si>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</si>
  <si>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</si>
  <si>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</si>
  <si>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</si>
  <si>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</si>
  <si>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</si>
  <si>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</si>
  <si>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</si>
  <si>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</si>
  <si>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</si>
  <si>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</si>
  <si>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</si>
  <si>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</si>
  <si>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</si>
  <si>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</si>
  <si>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</si>
  <si>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</si>
  <si>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</si>
  <si>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</si>
  <si>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</si>
  <si>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</si>
  <si>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</si>
  <si>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</si>
  <si>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</si>
  <si>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</si>
  <si>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</si>
  <si>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</si>
  <si>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</si>
  <si>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</si>
  <si>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</si>
  <si>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</si>
  <si>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</si>
  <si>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</si>
  <si>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</si>
  <si>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</si>
  <si>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</si>
  <si>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</si>
  <si>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</si>
  <si>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</si>
  <si>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</si>
  <si>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</si>
  <si>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</si>
  <si>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</si>
  <si>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</si>
  <si>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</si>
  <si>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</si>
  <si>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</si>
  <si>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</si>
  <si>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</si>
  <si>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</si>
  <si>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</si>
  <si>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</si>
  <si>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</si>
  <si>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</si>
  <si>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</si>
  <si>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</si>
  <si>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</si>
  <si>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</si>
  <si>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</si>
  <si>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</si>
  <si>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</si>
  <si>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</si>
  <si>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</si>
  <si>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</si>
  <si>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</si>
  <si>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</si>
  <si>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</si>
  <si>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</si>
  <si>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</si>
  <si>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</si>
  <si>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</si>
  <si>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</si>
  <si>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</si>
  <si>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</si>
  <si>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</si>
  <si>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</si>
  <si>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</si>
  <si>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</si>
  <si>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</si>
  <si>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</si>
  <si>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</si>
  <si>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</si>
  <si>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</si>
  <si>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</si>
  <si>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</si>
  <si>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</si>
  <si>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</si>
  <si>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</si>
  <si>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</si>
  <si>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</si>
  <si>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</si>
  <si>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</si>
  <si>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</si>
  <si>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</si>
  <si>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</si>
  <si>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</si>
  <si>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</si>
  <si>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</si>
  <si>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</si>
  <si>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</si>
  <si>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</si>
  <si>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</si>
  <si>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</si>
  <si>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</si>
  <si>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</si>
  <si>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</si>
  <si>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</si>
  <si>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</si>
  <si>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</si>
  <si>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</si>
  <si>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</si>
  <si>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</si>
  <si>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</si>
  <si>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</si>
  <si>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</si>
  <si>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</si>
  <si>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</si>
  <si>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</si>
  <si>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</si>
  <si>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</si>
  <si>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</si>
  <si>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</si>
  <si>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</si>
  <si>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</si>
  <si>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</si>
  <si>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</si>
  <si>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</si>
  <si>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</si>
  <si>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</si>
  <si>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</si>
  <si>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</si>
  <si>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</si>
  <si>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</si>
  <si>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</si>
  <si>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</si>
  <si>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</si>
  <si>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</si>
  <si>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</si>
  <si>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</si>
  <si>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</si>
  <si>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</si>
  <si>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</si>
  <si>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</si>
  <si>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</si>
  <si>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</si>
  <si>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</si>
  <si>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</si>
  <si>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</si>
  <si>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</si>
  <si>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</si>
  <si>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</si>
  <si>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</si>
  <si>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</si>
  <si>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</si>
  <si>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</si>
  <si>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</si>
  <si>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</si>
  <si>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</si>
  <si>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</si>
  <si>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</si>
  <si>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</si>
  <si>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</si>
  <si>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</si>
  <si>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</si>
  <si>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</si>
  <si>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</si>
  <si>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</si>
  <si>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</si>
  <si>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</si>
  <si>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</si>
  <si>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</si>
  <si>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</si>
  <si>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</si>
  <si>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</si>
  <si>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</si>
  <si>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</si>
  <si>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</si>
  <si>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</si>
  <si>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</si>
  <si>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</si>
  <si>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</si>
  <si>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</si>
  <si>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</si>
  <si>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</si>
  <si>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</si>
  <si>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</si>
  <si>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</si>
  <si>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</si>
  <si>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</si>
  <si>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</si>
  <si>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</si>
  <si>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</si>
  <si>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</si>
  <si>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</si>
  <si>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</si>
  <si>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</si>
  <si>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</si>
  <si>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</si>
  <si>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</si>
  <si>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</si>
  <si>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</si>
  <si>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</si>
  <si>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</si>
  <si>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</si>
  <si>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</si>
  <si>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</si>
  <si>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</si>
  <si>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</si>
  <si>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</si>
  <si>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</si>
  <si>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</si>
  <si>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</si>
  <si>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</si>
  <si>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</si>
  <si>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</si>
  <si>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</si>
  <si>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</si>
  <si>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</si>
  <si>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</si>
  <si>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</si>
  <si>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</si>
  <si>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</si>
  <si>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</si>
  <si>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</si>
  <si>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</si>
  <si>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</si>
  <si>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</si>
  <si>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</si>
  <si>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</si>
  <si>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</si>
  <si>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</si>
  <si>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</si>
  <si>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</si>
  <si>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</si>
  <si>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</si>
  <si>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</si>
  <si>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</si>
  <si>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</si>
  <si>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</si>
  <si>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</si>
  <si>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</si>
  <si>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</si>
  <si>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</si>
  <si>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</si>
  <si>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</si>
  <si>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</si>
  <si>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</si>
  <si>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</si>
  <si>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</si>
  <si>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</si>
  <si>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</si>
  <si>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</si>
  <si>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</si>
  <si>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</si>
  <si>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</si>
  <si>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</si>
  <si>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</si>
  <si>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</si>
  <si>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</si>
  <si>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</si>
  <si>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</si>
  <si>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</si>
  <si>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</si>
  <si>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</si>
  <si>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</si>
  <si>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</si>
  <si>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</si>
  <si>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</si>
  <si>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</si>
  <si>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</si>
  <si>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</si>
  <si>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</si>
  <si>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</si>
  <si>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</si>
  <si>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</si>
  <si>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</si>
  <si>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</si>
  <si>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</si>
  <si>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</si>
  <si>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</si>
  <si>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</si>
  <si>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</si>
  <si>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</si>
  <si>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</si>
  <si>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</si>
  <si>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</si>
  <si>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</si>
  <si>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</si>
  <si>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</si>
  <si>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</si>
  <si>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</si>
  <si>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</si>
  <si>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</si>
  <si>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</si>
  <si>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</si>
  <si>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</si>
  <si>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</si>
  <si>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</si>
  <si>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</si>
  <si>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</si>
  <si>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</si>
  <si>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</si>
  <si>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</si>
  <si>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</si>
  <si>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</si>
  <si>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</si>
  <si>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</si>
  <si>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</si>
  <si>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</si>
  <si>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</si>
  <si>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</si>
  <si>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</si>
  <si>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</si>
  <si>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</si>
  <si>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</si>
  <si>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</si>
  <si>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</si>
  <si>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</si>
  <si>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</si>
  <si>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</si>
  <si>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</si>
  <si>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</si>
  <si>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</si>
  <si>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</si>
  <si>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</si>
  <si>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</si>
  <si>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</si>
  <si>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</si>
  <si>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</si>
  <si>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</si>
  <si>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</si>
  <si>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</si>
  <si>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</si>
  <si>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</si>
  <si>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</si>
  <si>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</si>
  <si>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</si>
  <si>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</si>
  <si>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</si>
  <si>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</si>
  <si>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</si>
  <si>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</si>
  <si>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</si>
  <si>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</si>
  <si>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</si>
  <si>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</si>
  <si>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</si>
  <si>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</si>
  <si>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</si>
  <si>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</si>
  <si>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</si>
  <si>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</si>
  <si>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</si>
  <si>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</si>
  <si>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</si>
  <si>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</si>
  <si>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</si>
  <si>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</si>
  <si>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</si>
  <si>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</si>
  <si>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</si>
  <si>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</si>
  <si>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</si>
  <si>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</si>
  <si>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</si>
  <si>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</si>
  <si>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</si>
  <si>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</si>
  <si>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</si>
  <si>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</si>
  <si>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</si>
  <si>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</si>
  <si>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</si>
  <si>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</si>
  <si>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</si>
  <si>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</si>
  <si>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</si>
  <si>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</si>
  <si>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</si>
  <si>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</si>
  <si>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</si>
  <si>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</si>
  <si>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</si>
  <si>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</si>
  <si>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</si>
  <si>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</si>
  <si>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</si>
  <si>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</si>
  <si>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</si>
  <si>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</si>
  <si>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</si>
  <si>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</si>
  <si>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</si>
  <si>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</si>
  <si>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</si>
  <si>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</si>
  <si>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</si>
  <si>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</si>
  <si>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</si>
  <si>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</si>
  <si>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</si>
  <si>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</si>
  <si>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</si>
  <si>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</si>
  <si>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</si>
  <si>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</si>
  <si>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</si>
  <si>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</si>
  <si>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</si>
  <si>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</si>
  <si>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</si>
  <si>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</si>
  <si>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</si>
  <si>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</si>
  <si>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</si>
  <si>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</si>
  <si>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</si>
  <si>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</si>
  <si>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</si>
  <si>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</si>
  <si>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</si>
  <si>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</si>
  <si>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</si>
  <si>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</si>
  <si>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</si>
  <si>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</si>
  <si>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</si>
  <si>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</si>
  <si>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</si>
  <si>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</si>
  <si>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</si>
  <si>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</si>
  <si>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</si>
  <si>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</si>
  <si>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</si>
  <si>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</si>
  <si>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</si>
  <si>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</si>
  <si>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</si>
  <si>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</si>
  <si>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</si>
  <si>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</si>
  <si>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</si>
  <si>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</si>
  <si>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</si>
  <si>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</si>
  <si>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</si>
  <si>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</si>
  <si>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</si>
  <si>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</si>
  <si>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</si>
  <si>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</si>
  <si>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</si>
  <si>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</si>
  <si>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</si>
  <si>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</si>
  <si>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</si>
  <si>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</si>
  <si>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</si>
  <si>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</si>
  <si>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</si>
  <si>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</si>
  <si>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</si>
  <si>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</si>
  <si>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</si>
  <si>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</si>
  <si>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</si>
  <si>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</si>
  <si>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</si>
  <si>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</si>
  <si>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</si>
  <si>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</si>
  <si>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</si>
  <si>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</si>
  <si>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</si>
  <si>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</si>
  <si>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</si>
  <si>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</si>
  <si>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</si>
  <si>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</si>
  <si>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</si>
  <si>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</si>
  <si>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</si>
  <si>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</si>
  <si>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</si>
  <si>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</si>
  <si>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</si>
  <si>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</si>
  <si>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</si>
  <si>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</si>
  <si>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</si>
  <si>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</si>
  <si>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</si>
  <si>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</si>
  <si>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</si>
  <si>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</si>
  <si>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</si>
  <si>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</si>
  <si>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</si>
  <si>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</si>
  <si>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</si>
  <si>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</si>
  <si>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</si>
  <si>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</si>
  <si>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</si>
  <si>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</si>
  <si>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</si>
  <si>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</si>
  <si>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</si>
  <si>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</si>
  <si>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</si>
  <si>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</si>
  <si>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</si>
  <si>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</si>
  <si>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</si>
  <si>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</si>
  <si>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</si>
  <si>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</si>
  <si>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</si>
  <si>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</si>
  <si>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</si>
  <si>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</si>
  <si>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</si>
  <si>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</si>
  <si>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</si>
  <si>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</si>
  <si>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</si>
  <si>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</si>
  <si>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</si>
  <si>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</si>
  <si>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</si>
  <si>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</si>
  <si>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</si>
  <si>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</si>
  <si>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</si>
  <si>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</si>
  <si>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</si>
  <si>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</si>
  <si>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</si>
  <si>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</si>
  <si>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</si>
  <si>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</si>
  <si>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</si>
  <si>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</si>
  <si>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</si>
  <si>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</si>
  <si>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</si>
  <si>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</si>
  <si>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</si>
  <si>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</si>
  <si>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</si>
  <si>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</si>
  <si>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</si>
  <si>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</si>
  <si>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</si>
  <si>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</si>
  <si>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</si>
  <si>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</si>
  <si>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</si>
  <si>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</si>
  <si>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</si>
  <si>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</si>
  <si>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</si>
  <si>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</si>
  <si>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</si>
  <si>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</si>
  <si>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</si>
  <si>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</si>
  <si>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</si>
  <si>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</si>
  <si>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</si>
  <si>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</si>
  <si>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</si>
  <si>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</si>
  <si>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</si>
  <si>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</si>
  <si>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</si>
  <si>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</si>
  <si>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</si>
  <si>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</si>
  <si>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</si>
  <si>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</si>
  <si>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</si>
  <si>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</si>
  <si>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</si>
  <si>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</si>
  <si>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</si>
  <si>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</si>
  <si>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</si>
  <si>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</si>
  <si>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</si>
  <si>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</si>
  <si>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</si>
  <si>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</si>
  <si>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</si>
  <si>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</si>
  <si>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</si>
  <si>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</si>
  <si>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</si>
  <si>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</si>
  <si>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</si>
  <si>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</si>
  <si>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</si>
  <si>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</si>
  <si>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</si>
  <si>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</si>
  <si>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</si>
  <si>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</si>
  <si>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</si>
  <si>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</si>
  <si>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</si>
  <si>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</si>
  <si>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</si>
  <si>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</si>
  <si>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</si>
  <si>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</si>
  <si>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</si>
  <si>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</si>
  <si>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</si>
  <si>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</si>
  <si>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</si>
  <si>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</si>
  <si>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</si>
  <si>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</si>
  <si>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</si>
  <si>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</si>
  <si>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</si>
  <si>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</si>
  <si>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</si>
  <si>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</si>
  <si>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</si>
  <si>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</si>
  <si>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</si>
  <si>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</si>
  <si>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</si>
  <si>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</si>
  <si>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</si>
  <si>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</si>
  <si>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</si>
  <si>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</si>
  <si>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</si>
  <si>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</si>
  <si>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</si>
  <si>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</si>
  <si>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</si>
  <si>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</si>
  <si>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</si>
  <si>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</si>
  <si>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</si>
  <si>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</si>
  <si>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</si>
  <si>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</si>
  <si>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</si>
  <si>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</si>
  <si>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</si>
  <si>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</si>
  <si>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</si>
  <si>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</si>
  <si>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</si>
  <si>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</si>
  <si>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</si>
  <si>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</si>
  <si>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</si>
  <si>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</si>
  <si>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</si>
  <si>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</si>
  <si>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</si>
  <si>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</si>
  <si>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</si>
  <si>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</si>
  <si>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</si>
  <si>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</si>
  <si>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</si>
  <si>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</si>
  <si>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</si>
  <si>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</si>
  <si>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</si>
  <si>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</si>
  <si>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</si>
  <si>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</si>
  <si>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</si>
  <si>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</si>
  <si>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</si>
  <si>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</si>
  <si>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</si>
  <si>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</si>
  <si>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</si>
  <si>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</si>
  <si>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</si>
  <si>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</si>
  <si>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</si>
  <si>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</si>
  <si>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</si>
  <si>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</si>
  <si>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</si>
  <si>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</si>
  <si>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</si>
  <si>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</si>
  <si>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</si>
  <si>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</si>
  <si>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</si>
  <si>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</si>
  <si>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</si>
  <si>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</si>
  <si>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</si>
  <si>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</si>
  <si>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</si>
  <si>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</si>
  <si>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</si>
  <si>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</si>
  <si>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</si>
  <si>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</si>
  <si>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</si>
  <si>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</si>
  <si>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</si>
  <si>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</si>
  <si>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</si>
  <si>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</si>
  <si>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</si>
  <si>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</si>
  <si>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</si>
  <si>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</si>
  <si>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</si>
  <si>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</si>
  <si>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</si>
  <si>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</si>
  <si>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</si>
  <si>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</si>
  <si>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</si>
  <si>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</si>
  <si>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</si>
  <si>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</si>
  <si>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</si>
  <si>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</si>
  <si>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</si>
  <si>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</si>
  <si>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</si>
  <si>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</si>
  <si>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</si>
  <si>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</si>
  <si>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</si>
  <si>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</si>
  <si>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</si>
  <si>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</si>
  <si>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</si>
  <si>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</si>
  <si>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</si>
  <si>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</si>
  <si>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</si>
  <si>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</si>
  <si>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</si>
  <si>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</si>
  <si>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</si>
  <si>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</si>
  <si>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</si>
  <si>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</si>
  <si>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</si>
  <si>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</si>
  <si>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</si>
  <si>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</si>
  <si>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</si>
  <si>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</si>
  <si>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</si>
  <si>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</si>
  <si>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</si>
  <si>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</si>
  <si>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</si>
  <si>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</si>
  <si>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</si>
  <si>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</si>
  <si>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</si>
  <si>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</si>
  <si>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</si>
  <si>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</si>
  <si>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</si>
  <si>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</si>
  <si>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</si>
  <si>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</si>
  <si>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</si>
  <si>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</si>
  <si>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</si>
  <si>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</si>
  <si>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</si>
  <si>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</si>
  <si>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</si>
  <si>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</si>
  <si>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</si>
  <si>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</si>
  <si>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</si>
  <si>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</si>
  <si>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</si>
  <si>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</si>
  <si>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</si>
  <si>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</si>
  <si>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</si>
  <si>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</si>
  <si>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</si>
  <si>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</si>
  <si>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</si>
  <si>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</si>
  <si>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</si>
  <si>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</si>
  <si>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</si>
  <si>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</si>
  <si>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</si>
  <si>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</si>
  <si>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</si>
  <si>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</si>
  <si>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</si>
  <si>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</si>
  <si>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</si>
  <si>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</si>
  <si>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</si>
  <si>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</si>
  <si>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</si>
  <si>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</si>
  <si>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</si>
  <si>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</si>
  <si>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</si>
  <si>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</si>
  <si>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</si>
  <si>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</si>
  <si>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</si>
  <si>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</si>
  <si>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</si>
  <si>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</si>
  <si>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</si>
  <si>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</si>
  <si>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</si>
  <si>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</si>
  <si>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</si>
  <si>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</si>
  <si>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</si>
  <si>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</si>
  <si>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</si>
  <si>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</si>
  <si>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</si>
  <si>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</si>
  <si>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</si>
  <si>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</si>
  <si>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</si>
  <si>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</si>
  <si>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</si>
  <si>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</si>
  <si>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</si>
  <si>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</si>
  <si>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</si>
  <si>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</si>
  <si>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</si>
  <si>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</si>
  <si>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</si>
  <si>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</si>
  <si>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</si>
  <si>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</si>
  <si>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</si>
  <si>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</si>
  <si>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</si>
  <si>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</si>
  <si>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</si>
  <si>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</si>
  <si>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</si>
  <si>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</si>
  <si>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</si>
  <si>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</si>
  <si>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</si>
  <si>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</si>
  <si>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</si>
  <si>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</si>
  <si>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</si>
  <si>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</si>
  <si>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</si>
  <si>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</si>
  <si>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</si>
  <si>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</si>
  <si>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</si>
  <si>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</si>
  <si>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</si>
  <si>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</si>
  <si>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</si>
  <si>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</si>
  <si>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</si>
  <si>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</si>
  <si>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</si>
  <si>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</si>
  <si>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</si>
  <si>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</si>
  <si>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</si>
  <si>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</si>
  <si>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</si>
  <si>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</si>
  <si>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</si>
  <si>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</si>
  <si>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</si>
  <si>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</si>
  <si>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</si>
  <si>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</si>
  <si>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</si>
  <si>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</si>
  <si>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</si>
  <si>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</si>
  <si>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</si>
  <si>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</si>
  <si>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</si>
  <si>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</si>
  <si>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</si>
  <si>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</si>
  <si>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</si>
  <si>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</si>
  <si>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</si>
  <si>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</si>
  <si>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</si>
  <si>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</si>
  <si>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</si>
  <si>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</si>
  <si>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</si>
  <si>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</si>
  <si>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</si>
  <si>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</si>
  <si>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</si>
  <si>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</si>
  <si>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</si>
  <si>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</si>
  <si>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</si>
  <si>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</si>
  <si>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</si>
  <si>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</si>
  <si>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</si>
  <si>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</si>
  <si>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</si>
  <si>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</si>
  <si>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</si>
  <si>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</si>
  <si>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</si>
  <si>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</si>
  <si>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</si>
  <si>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</si>
  <si>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</si>
  <si>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</si>
  <si>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</si>
  <si>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</si>
  <si>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</si>
  <si>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</si>
  <si>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</si>
  <si>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</si>
  <si>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</si>
  <si>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</si>
  <si>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</si>
  <si>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</si>
  <si>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</si>
  <si>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</si>
  <si>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</si>
  <si>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</si>
  <si>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</si>
  <si>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</si>
  <si>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</si>
  <si>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</si>
  <si>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</si>
  <si>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</si>
  <si>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</si>
  <si>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</si>
  <si>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</si>
  <si>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</si>
  <si>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</si>
  <si>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</si>
  <si>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</si>
  <si>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</si>
  <si>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</si>
  <si>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</si>
  <si>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</si>
  <si>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</si>
  <si>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</si>
  <si>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</si>
  <si>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</si>
  <si>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</si>
  <si>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</si>
  <si>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</si>
  <si>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</si>
  <si>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</si>
  <si>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</si>
  <si>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</si>
  <si>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</si>
  <si>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</si>
  <si>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</si>
  <si>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</si>
  <si>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</si>
  <si>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</si>
  <si>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</si>
  <si>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</si>
  <si>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</si>
  <si>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</si>
  <si>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</si>
  <si>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</si>
  <si>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</si>
  <si>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</si>
  <si>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</si>
  <si>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</si>
  <si>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</si>
  <si>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</si>
  <si>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</si>
  <si>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</si>
  <si>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</si>
  <si>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</si>
  <si>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</si>
  <si>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</si>
  <si>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</si>
  <si>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</si>
  <si>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</si>
  <si>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</si>
  <si>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</si>
  <si>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</si>
  <si>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</si>
  <si>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</si>
  <si>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</si>
  <si>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</si>
  <si>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</si>
  <si>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</si>
  <si>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</si>
  <si>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</si>
  <si>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</si>
  <si>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</si>
  <si>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</si>
  <si>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</si>
  <si>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</si>
  <si>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</si>
  <si>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</si>
  <si>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</si>
  <si>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</si>
  <si>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</si>
  <si>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</si>
  <si>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</si>
  <si>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</si>
  <si>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</si>
  <si>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</si>
  <si>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</si>
  <si>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</si>
  <si>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</si>
  <si>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</si>
  <si>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</si>
  <si>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</si>
  <si>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</si>
  <si>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</si>
  <si>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</si>
  <si>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</si>
  <si>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</si>
  <si>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</si>
  <si>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</si>
  <si>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</si>
  <si>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</si>
  <si>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</si>
  <si>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</si>
  <si>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</si>
  <si>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</si>
  <si>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</si>
  <si>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</si>
  <si>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</si>
  <si>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</si>
  <si>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</si>
  <si>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</si>
  <si>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</si>
  <si>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</si>
  <si>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</si>
  <si>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</si>
  <si>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</si>
  <si>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</si>
  <si>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</si>
  <si>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</si>
  <si>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</si>
  <si>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</si>
  <si>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</si>
  <si>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</si>
  <si>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</si>
  <si>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</si>
  <si>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</si>
  <si>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</si>
  <si>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</si>
  <si>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</si>
  <si>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</si>
  <si>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</si>
  <si>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</si>
  <si>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</si>
  <si>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</si>
  <si>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</si>
  <si>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</si>
  <si>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</si>
  <si>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</si>
  <si>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</si>
  <si>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</si>
  <si>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</si>
  <si>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</si>
  <si>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</si>
  <si>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</si>
  <si>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</si>
  <si>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</si>
  <si>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</si>
  <si>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</si>
  <si>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</si>
  <si>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</si>
  <si>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</si>
  <si>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</si>
  <si>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</si>
  <si>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</si>
  <si>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</si>
  <si>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</si>
  <si>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</si>
  <si>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</si>
  <si>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</si>
  <si>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</si>
  <si>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</si>
  <si>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</si>
  <si>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</si>
  <si>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</si>
  <si>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</si>
  <si>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</si>
  <si>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</si>
  <si>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</si>
  <si>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</si>
  <si>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</si>
  <si>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</si>
  <si>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</si>
  <si>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</si>
  <si>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</si>
  <si>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</si>
  <si>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</si>
  <si>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</si>
  <si>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</si>
  <si>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</si>
  <si>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</si>
  <si>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</si>
  <si>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</si>
  <si>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</si>
  <si>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</si>
  <si>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</si>
  <si>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</si>
  <si>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</si>
  <si>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</si>
  <si>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</si>
  <si>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</si>
  <si>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</si>
  <si>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</si>
  <si>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</si>
  <si>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</si>
  <si>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</si>
  <si>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</si>
  <si>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</si>
  <si>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</si>
  <si>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</si>
  <si>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</si>
  <si>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</si>
  <si>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</si>
  <si>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</si>
  <si>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</si>
  <si>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</si>
  <si>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</si>
  <si>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</si>
  <si>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</si>
  <si>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</si>
  <si>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</si>
  <si>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</si>
  <si>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</si>
  <si>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</si>
  <si>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</si>
  <si>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</si>
  <si>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</si>
  <si>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</si>
  <si>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</si>
  <si>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</si>
  <si>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</si>
  <si>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</si>
  <si>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</si>
  <si>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</si>
  <si>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</si>
  <si>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</si>
  <si>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</si>
  <si>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</si>
  <si>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</si>
  <si>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</si>
  <si>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</si>
  <si>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</si>
  <si>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</si>
  <si>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</si>
  <si>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</si>
  <si>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</si>
  <si>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</si>
  <si>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</si>
  <si>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</si>
  <si>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</si>
  <si>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</si>
  <si>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</si>
  <si>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</si>
  <si>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</si>
  <si>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</si>
  <si>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</si>
  <si>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</si>
  <si>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</si>
  <si>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</si>
  <si>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</si>
  <si>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</si>
  <si>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</si>
  <si>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</si>
  <si>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</si>
  <si>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</si>
  <si>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</si>
  <si>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</si>
  <si>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</si>
  <si>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</si>
  <si>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</si>
  <si>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</si>
  <si>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</si>
  <si>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</si>
  <si>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</si>
  <si>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</si>
  <si>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</si>
  <si>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</si>
  <si>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</si>
  <si>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</si>
  <si>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</si>
  <si>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</si>
  <si>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</si>
  <si>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</si>
  <si>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</si>
  <si>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</si>
  <si>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</si>
  <si>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</si>
  <si>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</si>
  <si>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</si>
  <si>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</si>
  <si>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</si>
  <si>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</si>
  <si>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</si>
  <si>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</si>
  <si>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</si>
  <si>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</si>
  <si>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</si>
  <si>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</si>
  <si>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</si>
  <si>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</si>
  <si>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</si>
  <si>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</si>
  <si>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</si>
  <si>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</si>
  <si>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</si>
  <si>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</si>
  <si>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</si>
  <si>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</si>
  <si>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</si>
  <si>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</si>
  <si>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</si>
  <si>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</si>
  <si>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</si>
  <si>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</si>
  <si>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</si>
  <si>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</si>
  <si>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</si>
  <si>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</si>
  <si>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</si>
  <si>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</si>
  <si>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</si>
  <si>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</si>
  <si>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</si>
  <si>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</si>
  <si>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</si>
  <si>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</si>
  <si>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</si>
  <si>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</si>
  <si>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</si>
  <si>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</si>
  <si>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</si>
  <si>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</si>
  <si>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</si>
  <si>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</si>
  <si>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</si>
  <si>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</si>
  <si>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</si>
  <si>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</si>
  <si>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</si>
  <si>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</si>
  <si>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</si>
  <si>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</si>
  <si>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</si>
  <si>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</si>
  <si>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</si>
  <si>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</si>
  <si>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</si>
  <si>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</si>
  <si>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</si>
  <si>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</si>
  <si>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</si>
  <si>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</si>
  <si>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</si>
  <si>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</si>
  <si>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</si>
  <si>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</si>
  <si>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</si>
  <si>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</si>
  <si>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</si>
  <si>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</si>
  <si>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</si>
  <si>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</si>
  <si>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</si>
  <si>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</si>
  <si>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</si>
  <si>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</si>
  <si>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</si>
  <si>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</si>
  <si>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</si>
  <si>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</si>
  <si>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</si>
  <si>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</si>
  <si>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</si>
  <si>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</si>
  <si>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</si>
  <si>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</si>
  <si>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</si>
  <si>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</si>
  <si>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</si>
  <si>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</si>
  <si>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</si>
  <si>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</si>
  <si>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</si>
  <si>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</si>
  <si>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</si>
  <si>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</si>
  <si>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</si>
  <si>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</si>
  <si>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</si>
  <si>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</si>
  <si>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</si>
  <si>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</si>
  <si>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</si>
  <si>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</si>
  <si>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</si>
  <si>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</si>
  <si>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</si>
  <si>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</si>
  <si>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</si>
  <si>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</si>
  <si>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</si>
  <si>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</si>
  <si>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</si>
  <si>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</si>
  <si>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</si>
  <si>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</si>
  <si>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</si>
  <si>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</si>
  <si>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</si>
  <si>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</si>
  <si>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</si>
  <si>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</si>
  <si>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</si>
  <si>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</si>
  <si>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</si>
  <si>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</si>
  <si>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</si>
  <si>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</si>
  <si>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</si>
  <si>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</si>
  <si>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</si>
  <si>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</si>
  <si>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</si>
  <si>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</si>
  <si>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</si>
  <si>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</si>
  <si>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</si>
  <si>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</si>
  <si>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</si>
  <si>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</si>
  <si>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</si>
  <si>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</si>
  <si>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</si>
  <si>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</si>
  <si>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</si>
  <si>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</si>
  <si>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</si>
  <si>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</si>
  <si>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</si>
  <si>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</si>
  <si>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</si>
  <si>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</si>
  <si>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</si>
  <si>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</si>
  <si>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</si>
  <si>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</si>
  <si>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</si>
  <si>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</si>
  <si>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</si>
  <si>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</si>
  <si>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</si>
  <si>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</si>
  <si>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</si>
  <si>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</si>
  <si>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</si>
  <si>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</si>
  <si>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</si>
  <si>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</si>
  <si>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</si>
  <si>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</si>
  <si>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</si>
  <si>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</si>
  <si>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</si>
  <si>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</si>
  <si>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</si>
  <si>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</si>
  <si>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</si>
  <si>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</si>
  <si>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</si>
  <si>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</si>
  <si>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</si>
  <si>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</si>
  <si>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</si>
  <si>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</si>
  <si>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</si>
  <si>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</si>
  <si>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</si>
  <si>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</si>
  <si>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</si>
  <si>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</si>
  <si>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</si>
  <si>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</si>
  <si>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</si>
  <si>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</si>
  <si>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</si>
  <si>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</si>
  <si>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</si>
  <si>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</si>
  <si>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</si>
  <si>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</si>
  <si>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</si>
  <si>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</si>
  <si>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</si>
  <si>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</si>
  <si>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</si>
  <si>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</si>
  <si>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</si>
  <si>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</si>
  <si>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</si>
  <si>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</si>
  <si>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</si>
  <si>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</si>
  <si>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</si>
  <si>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</si>
  <si>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</si>
  <si>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</si>
  <si>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</si>
  <si>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</si>
  <si>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</si>
  <si>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</si>
  <si>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</si>
  <si>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</si>
  <si>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</si>
  <si>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</si>
  <si>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</si>
  <si>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</si>
  <si>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</si>
  <si>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</si>
  <si>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</si>
  <si>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</si>
  <si>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</si>
  <si>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</si>
  <si>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</si>
  <si>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</si>
  <si>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</si>
  <si>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</si>
  <si>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</si>
  <si>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</si>
  <si>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</si>
  <si>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</si>
  <si>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</si>
  <si>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</si>
  <si>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</si>
  <si>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</si>
  <si>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</si>
  <si>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</si>
  <si>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</si>
  <si>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</si>
  <si>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</si>
  <si>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</si>
  <si>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</si>
  <si>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</si>
  <si>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</si>
  <si>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</si>
  <si>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</si>
  <si>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</si>
  <si>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</si>
  <si>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</si>
  <si>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</si>
  <si>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</si>
  <si>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</si>
  <si>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</si>
  <si>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</si>
  <si>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</si>
  <si>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</si>
  <si>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</si>
  <si>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</si>
  <si>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</si>
  <si>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</si>
  <si>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</si>
  <si>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</si>
  <si>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</si>
  <si>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</si>
  <si>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</si>
  <si>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</si>
  <si>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</si>
  <si>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</si>
  <si>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</si>
  <si>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</si>
  <si>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</si>
  <si>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</si>
  <si>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</si>
  <si>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</si>
  <si>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</si>
  <si>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</si>
  <si>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</si>
  <si>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</si>
  <si>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</si>
  <si>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</si>
  <si>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</si>
  <si>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</si>
  <si>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</si>
  <si>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</si>
  <si>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</si>
  <si>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</si>
  <si>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</si>
  <si>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</si>
  <si>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</si>
  <si>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</si>
  <si>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</si>
  <si>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</si>
  <si>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</si>
  <si>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</si>
  <si>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</si>
  <si>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</si>
  <si>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</si>
  <si>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</si>
  <si>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</si>
  <si>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</si>
  <si>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</si>
  <si>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</si>
  <si>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</si>
  <si>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</si>
  <si>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</si>
  <si>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</si>
  <si>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</si>
  <si>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</si>
  <si>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</si>
  <si>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</si>
  <si>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</si>
  <si>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</si>
  <si>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</si>
  <si>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</si>
  <si>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</si>
  <si>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</si>
  <si>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</si>
  <si>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</si>
  <si>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</si>
  <si>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</si>
  <si>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</si>
  <si>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</si>
  <si>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</si>
  <si>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</si>
  <si>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</si>
  <si>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</si>
  <si>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</si>
  <si>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</si>
  <si>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</si>
  <si>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</si>
  <si>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</si>
  <si>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</si>
  <si>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</si>
  <si>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</si>
  <si>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</si>
  <si>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</si>
  <si>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</si>
  <si>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</si>
  <si>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</si>
  <si>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</si>
  <si>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</si>
  <si>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</si>
  <si>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</si>
  <si>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</si>
  <si>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</si>
  <si>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</si>
  <si>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</si>
  <si>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</si>
  <si>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</si>
  <si>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</si>
  <si>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</si>
  <si>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</si>
  <si>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</si>
  <si>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</si>
  <si>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</si>
  <si>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</si>
  <si>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</si>
  <si>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</si>
  <si>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</si>
  <si>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</si>
  <si>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</si>
  <si>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</si>
  <si>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</si>
  <si>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</si>
  <si>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</si>
  <si>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</si>
  <si>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</si>
  <si>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</si>
  <si>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</si>
  <si>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</si>
  <si>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</si>
  <si>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</si>
  <si>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</si>
  <si>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</si>
  <si>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</si>
  <si>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</si>
  <si>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</si>
  <si>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</si>
  <si>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</si>
  <si>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</si>
  <si>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</si>
  <si>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</si>
  <si>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</si>
  <si>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</si>
  <si>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</si>
  <si>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</si>
  <si>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</si>
  <si>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</si>
  <si>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</si>
  <si>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</si>
  <si>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</si>
  <si>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</si>
  <si>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</si>
  <si>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</si>
  <si>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</si>
  <si>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</si>
  <si>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</si>
  <si>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</si>
  <si>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</si>
  <si>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</si>
  <si>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</si>
  <si>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</si>
  <si>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</si>
  <si>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</si>
  <si>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</si>
  <si>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</si>
  <si>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</si>
  <si>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</si>
  <si>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</si>
  <si>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</si>
  <si>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</si>
  <si>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</si>
  <si>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</si>
  <si>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</si>
  <si>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</si>
  <si>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</si>
  <si>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</si>
  <si>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</si>
  <si>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</si>
  <si>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</si>
  <si>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</si>
  <si>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</si>
  <si>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</si>
  <si>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</si>
  <si>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</si>
  <si>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</si>
  <si>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</si>
  <si>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</si>
  <si>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</si>
  <si>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</si>
  <si>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</si>
  <si>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</si>
  <si>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</si>
  <si>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</si>
  <si>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</si>
  <si>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</si>
  <si>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</si>
  <si>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</si>
  <si>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</si>
  <si>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</si>
  <si>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</si>
  <si>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</si>
  <si>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</si>
  <si>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</si>
  <si>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</si>
  <si>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</si>
  <si>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</si>
  <si>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</si>
  <si>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</si>
  <si>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</si>
  <si>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</si>
  <si>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</si>
  <si>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</si>
  <si>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</si>
  <si>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</si>
  <si>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</si>
  <si>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</si>
  <si>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</si>
  <si>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</si>
  <si>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</si>
  <si>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</si>
  <si>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</si>
  <si>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</si>
  <si>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</si>
  <si>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</si>
  <si>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</si>
  <si>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</si>
  <si>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</si>
  <si>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</si>
  <si>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</si>
  <si>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</si>
  <si>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</si>
  <si>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</si>
  <si>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</si>
  <si>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</si>
  <si>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</si>
  <si>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</si>
  <si>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</si>
  <si>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</si>
  <si>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</si>
  <si>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</si>
  <si>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</si>
  <si>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</si>
  <si>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</si>
  <si>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</si>
  <si>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</si>
  <si>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</si>
  <si>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</si>
  <si>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</si>
  <si>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</si>
  <si>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</si>
  <si>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</si>
  <si>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</si>
  <si>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</si>
  <si>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</si>
  <si>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</si>
  <si>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</si>
  <si>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</si>
  <si>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</si>
  <si>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</si>
  <si>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</si>
  <si>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</si>
  <si>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</si>
  <si>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</si>
  <si>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</si>
  <si>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</si>
  <si>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</si>
  <si>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</si>
  <si>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</si>
  <si>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</si>
  <si>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</si>
  <si>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</si>
  <si>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</si>
  <si>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</si>
  <si>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</si>
  <si>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</si>
  <si>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</si>
  <si>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</si>
  <si>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</si>
  <si>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</si>
  <si>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</si>
  <si>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</si>
  <si>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</si>
  <si>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</si>
  <si>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</si>
  <si>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</si>
  <si>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</si>
  <si>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</si>
  <si>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</si>
  <si>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</si>
  <si>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</si>
  <si>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</si>
  <si>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</si>
  <si>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</si>
  <si>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</si>
  <si>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</si>
  <si>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</si>
  <si>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</si>
  <si>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</si>
  <si>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</si>
  <si>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</si>
  <si>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</si>
  <si>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</si>
  <si>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</si>
  <si>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</si>
  <si>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</si>
  <si>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</si>
  <si>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</si>
  <si>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</si>
  <si>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</si>
  <si>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</si>
  <si>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</si>
  <si>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</si>
  <si>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</si>
  <si>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</si>
  <si>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</si>
  <si>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</si>
  <si>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</si>
  <si>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</si>
  <si>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</si>
  <si>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</si>
  <si>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</si>
  <si>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</si>
  <si>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</si>
  <si>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</si>
  <si>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</si>
  <si>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</si>
  <si>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</si>
  <si>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</si>
  <si>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</si>
  <si>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</si>
  <si>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</si>
  <si>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</si>
  <si>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</si>
  <si>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</si>
  <si>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</si>
  <si>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</si>
  <si>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</si>
  <si>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</si>
  <si>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</si>
  <si>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</si>
  <si>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</si>
  <si>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</si>
  <si>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</si>
  <si>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</si>
  <si>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</si>
  <si>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</si>
  <si>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</si>
  <si>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</si>
  <si>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</si>
  <si>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</si>
  <si>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</si>
  <si>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</si>
  <si>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</si>
  <si>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</si>
  <si>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</si>
  <si>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</si>
  <si>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</si>
  <si>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</si>
  <si>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</si>
  <si>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</si>
  <si>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</si>
  <si>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</si>
  <si>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</si>
  <si>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</si>
  <si>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</si>
  <si>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</si>
  <si>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</si>
  <si>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</si>
  <si>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</si>
  <si>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</si>
  <si>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</si>
  <si>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</si>
  <si>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</si>
  <si>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</si>
  <si>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</si>
  <si>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</si>
  <si>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</si>
  <si>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</si>
  <si>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</si>
  <si>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</si>
  <si>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</si>
  <si>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</si>
  <si>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</si>
  <si>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</si>
  <si>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</si>
  <si>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</si>
  <si>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</si>
  <si>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</si>
  <si>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</si>
  <si>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</si>
  <si>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</si>
  <si>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</si>
  <si>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</si>
  <si>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</si>
  <si>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</si>
  <si>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</si>
  <si>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</si>
  <si>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</si>
  <si>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</si>
  <si>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</si>
  <si>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</si>
  <si>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</si>
  <si>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</si>
  <si>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</si>
  <si>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</si>
  <si>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</si>
  <si>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</si>
  <si>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</si>
  <si>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</si>
  <si>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</si>
  <si>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</si>
  <si>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</si>
  <si>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</si>
  <si>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</si>
  <si>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</si>
  <si>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</si>
  <si>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</si>
  <si>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</si>
  <si>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</si>
  <si>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</si>
  <si>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</si>
  <si>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</si>
  <si>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</si>
  <si>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</si>
  <si>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</si>
  <si>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</si>
  <si>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</si>
  <si>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</si>
  <si>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</si>
  <si>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</si>
  <si>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</si>
  <si>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</si>
  <si>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</si>
  <si>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</si>
  <si>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</si>
  <si>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</si>
  <si>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</si>
  <si>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</si>
  <si>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</si>
  <si>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</si>
  <si>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</si>
  <si>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</si>
  <si>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</si>
  <si>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</si>
  <si>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</si>
  <si>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</si>
  <si>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</si>
  <si>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</si>
  <si>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</si>
  <si>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</si>
  <si>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</si>
  <si>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</si>
  <si>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</si>
  <si>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</si>
  <si>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</si>
  <si>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</si>
  <si>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</si>
  <si>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</si>
  <si>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</si>
  <si>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</si>
  <si>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</si>
  <si>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</si>
  <si>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</si>
  <si>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</si>
  <si>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</si>
  <si>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</si>
  <si>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</si>
  <si>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</si>
  <si>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</si>
  <si>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</si>
  <si>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</si>
  <si>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</si>
  <si>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</si>
  <si>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</si>
  <si>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</si>
  <si>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</si>
  <si>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</si>
  <si>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</si>
  <si>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</si>
  <si>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</si>
  <si>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</si>
  <si>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</si>
  <si>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</si>
  <si>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</si>
  <si>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</si>
  <si>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</si>
  <si>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</si>
  <si>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</si>
  <si>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</si>
  <si>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</si>
  <si>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</si>
  <si>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</si>
  <si>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</si>
  <si>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</si>
  <si>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</si>
  <si>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</si>
  <si>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</si>
  <si>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</si>
  <si>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</si>
  <si>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</si>
  <si>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</si>
  <si>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</si>
  <si>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</si>
  <si>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</si>
  <si>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</si>
  <si>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</si>
  <si>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</si>
  <si>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</si>
  <si>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</si>
  <si>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</si>
  <si>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</si>
  <si>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</si>
  <si>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</si>
  <si>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</si>
  <si>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</si>
  <si>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</si>
  <si>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</si>
  <si>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</si>
  <si>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</si>
  <si>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</si>
  <si>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</si>
  <si>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</si>
  <si>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</si>
  <si>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</si>
  <si>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</si>
  <si>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</si>
  <si>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</si>
  <si>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</si>
  <si>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</si>
  <si>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</si>
  <si>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</si>
  <si>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</si>
  <si>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</si>
  <si>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</si>
  <si>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</si>
  <si>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</si>
  <si>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</si>
  <si>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</si>
  <si>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</si>
  <si>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</si>
  <si>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</si>
  <si>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</si>
  <si>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</si>
  <si>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</si>
  <si>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</si>
  <si>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</si>
  <si>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</si>
  <si>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</si>
  <si>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</si>
  <si>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</si>
  <si>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</si>
  <si>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</si>
  <si>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</si>
  <si>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</si>
  <si>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</si>
  <si>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</si>
  <si>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</si>
  <si>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</si>
  <si>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</si>
  <si>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</si>
  <si>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</si>
  <si>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</si>
  <si>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</si>
  <si>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</si>
  <si>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</si>
  <si>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</si>
  <si>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</si>
  <si>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</si>
  <si>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</si>
  <si>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</si>
  <si>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</si>
  <si>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</si>
  <si>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</si>
  <si>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</si>
  <si>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</si>
  <si>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</si>
  <si>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</si>
  <si>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</si>
  <si>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</si>
  <si>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</si>
  <si>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</si>
  <si>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</si>
  <si>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</si>
  <si>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</si>
  <si>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</si>
  <si>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</si>
  <si>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</si>
  <si>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</si>
  <si>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</si>
  <si>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</si>
  <si>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</si>
  <si>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</si>
  <si>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</si>
  <si>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</si>
  <si>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</si>
  <si>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</si>
  <si>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</si>
  <si>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</si>
  <si>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</si>
  <si>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</si>
  <si>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</si>
  <si>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</si>
  <si>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</si>
  <si>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</si>
  <si>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</si>
  <si>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</si>
  <si>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</si>
  <si>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</si>
  <si>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</si>
  <si>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</si>
  <si>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</si>
  <si>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</si>
  <si>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</si>
  <si>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</si>
  <si>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</si>
  <si>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</si>
  <si>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</si>
  <si>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</si>
  <si>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</si>
  <si>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</si>
  <si>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</si>
  <si>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</si>
  <si>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</si>
  <si>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</si>
  <si>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</si>
  <si>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</si>
  <si>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</si>
  <si>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</si>
  <si>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</si>
  <si>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</si>
  <si>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</si>
  <si>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</si>
  <si>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</si>
  <si>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</si>
  <si>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</si>
  <si>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</si>
  <si>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</si>
  <si>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</si>
  <si>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</si>
  <si>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</si>
  <si>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</si>
  <si>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</si>
  <si>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</si>
  <si>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</si>
  <si>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</si>
  <si>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</si>
  <si>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</si>
  <si>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</si>
  <si>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</si>
  <si>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</si>
  <si>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</si>
  <si>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</si>
  <si>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</si>
  <si>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</si>
  <si>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</si>
  <si>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</si>
  <si>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</si>
  <si>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</si>
  <si>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</si>
  <si>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</si>
  <si>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</si>
  <si>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</si>
  <si>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</si>
  <si>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</si>
  <si>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</si>
  <si>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</si>
  <si>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</si>
  <si>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</si>
  <si>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</si>
  <si>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</si>
  <si>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</si>
  <si>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</si>
  <si>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</si>
  <si>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</si>
  <si>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</si>
  <si>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</si>
  <si>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</si>
  <si>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</si>
  <si>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</si>
  <si>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</si>
  <si>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</si>
  <si>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</si>
  <si>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</si>
  <si>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</si>
  <si>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</si>
  <si>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</si>
  <si>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</si>
  <si>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</si>
  <si>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</si>
  <si>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</si>
  <si>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</si>
  <si>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</si>
  <si>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</si>
  <si>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</si>
  <si>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</si>
  <si>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</si>
  <si>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</si>
  <si>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</si>
  <si>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</si>
  <si>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</si>
  <si>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</si>
  <si>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</si>
  <si>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</si>
  <si>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</si>
  <si>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</si>
  <si>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</si>
  <si>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</si>
  <si>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</si>
  <si>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</si>
  <si>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</si>
  <si>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</si>
  <si>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</si>
  <si>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</si>
  <si>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</si>
  <si>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</si>
  <si>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</si>
  <si>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</si>
  <si>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</si>
  <si>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</si>
  <si>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</si>
  <si>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</si>
  <si>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</si>
  <si>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</si>
  <si>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PCM-20251125-00000137</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</si>
  <si>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</si>
  <si>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</si>
  <si>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</si>
  <si>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</si>
  <si>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</si>
  <si>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</si>
  <si>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</si>
  <si>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</si>
  <si>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</si>
  <si>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</si>
  <si>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</si>
  <si>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</si>
  <si>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</si>
  <si>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</si>
  <si>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</si>
  <si>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</si>
  <si>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</si>
  <si>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</si>
  <si>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</si>
  <si>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</si>
  <si>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</si>
  <si>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</si>
  <si>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</si>
  <si>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</si>
  <si>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</si>
  <si>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</si>
  <si>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</si>
  <si>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</si>
  <si>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</si>
  <si>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</si>
  <si>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</si>
  <si>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</si>
  <si>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</si>
  <si>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</si>
  <si>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</si>
  <si>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</si>
  <si>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</si>
  <si>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</si>
  <si>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</si>
  <si>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</si>
  <si>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</si>
  <si>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</si>
  <si>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</si>
  <si>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</si>
  <si>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</si>
  <si>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</si>
  <si>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</si>
  <si>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</si>
  <si>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</si>
  <si>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</si>
  <si>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</si>
  <si>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</si>
  <si>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</si>
  <si>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</si>
  <si>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</si>
  <si>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</si>
  <si>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</si>
  <si>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</si>
  <si>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</si>
  <si>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</si>
  <si>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</si>
  <si>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</si>
  <si>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</si>
  <si>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</si>
  <si>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</si>
  <si>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</si>
  <si>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</si>
  <si>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</si>
  <si>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</si>
  <si>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</si>
  <si>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</si>
  <si>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</si>
  <si>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</si>
  <si>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</si>
  <si>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</si>
  <si>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</si>
  <si>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</si>
  <si>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</si>
  <si>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</si>
  <si>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</si>
  <si>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</si>
  <si>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</si>
  <si>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</si>
  <si>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</si>
  <si>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</si>
  <si>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</si>
  <si>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</si>
  <si>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PCM-20251124-00001765</t>
  </si>
  <si>
    <t>2 SCECO Phase missing &amp; SCECO team connecting their PG</t>
  </si>
  <si>
    <t>PCM-20251125-00000089</t>
  </si>
  <si>
    <t>ETA 45 km</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</si>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</sst>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3" totalsRowShown="0" headerRowDxfId="157" dataDxfId="156" headerRowBorderDxfId="154" tableBorderDxfId="155" totalsRowBorderDxfId="153">
  <autoFilter ref="A1:CJ1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0" totalsRowShown="0" headerRowDxfId="48" dataDxfId="47" headerRowBorderDxfId="45" tableBorderDxfId="46" totalsRowBorderDxfId="44">
  <autoFilter ref="A1:L3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323.15072418981435</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0.34215937500266591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3.0631597219326068E-2</v>
      </c>
      <c r="H4" s="131">
        <v>45986.063356481478</v>
      </c>
      <c r="I4" s="129" t="str">
        <f>IFERROR(VLOOKUP(D4,DB!A:F,6,0),"")</f>
        <v>SCECO</v>
      </c>
      <c r="J4" s="129" t="str">
        <f>IFERROR(VLOOKUP(D4,DB!A:G,7,0),"")</f>
        <v>Weak</v>
      </c>
      <c r="K4" s="133" t="s">
        <v>39026</v>
      </c>
      <c r="L4" s="134" t="str">
        <f>IFERROR(VLOOKUP(D4,DB!A:I,9,0),"")</f>
        <v>Latis</v>
      </c>
    </row>
    <row r="5" spans="1:15" ht="15" customHeight="1">
      <c r="A5" s="154" t="s">
        <v>39027</v>
      </c>
      <c r="B5" s="129" t="str">
        <f>IFERROR(VLOOKUP(D5,DB!A:K,11,0),"")</f>
        <v>R1</v>
      </c>
      <c r="C5" s="129">
        <v>1</v>
      </c>
      <c r="D5" s="127" t="s">
        <v>13230</v>
      </c>
      <c r="E5" s="130" t="s">
        <v>39021</v>
      </c>
      <c r="F5" s="131">
        <v>45986.089583333334</v>
      </c>
      <c r="G5" s="132">
        <f ca="1">IFERROR(NOW()-F5,"-")</f>
        <v>9.5667824061820284E-3</v>
      </c>
      <c r="H5" s="131">
        <v>45986.085034722222</v>
      </c>
      <c r="I5" s="129" t="str">
        <f>IFERROR(VLOOKUP(D5,DB!A:F,6,0),"")</f>
        <v>SCECO</v>
      </c>
      <c r="J5" s="129" t="str">
        <f>IFERROR(VLOOKUP(D5,DB!A:G,7,0),"")</f>
        <v>Dead</v>
      </c>
      <c r="K5" s="133" t="s">
        <v>39028</v>
      </c>
      <c r="L5" s="134" t="str">
        <f>IFERROR(VLOOKUP(D5,DB!A:I,9,0),"")</f>
        <v>Latis</v>
      </c>
    </row>
    <row r="6" spans="1:15" ht="15" customHeight="1">
      <c r="A6" s="128"/>
      <c r="B6" s="129" t="str">
        <f>IFERROR(VLOOKUP(D6,DB!A:K,11,0),"")</f>
        <v/>
      </c>
      <c r="C6" s="129"/>
      <c r="D6" s="127"/>
      <c r="E6" s="130"/>
      <c r="F6" s="131"/>
      <c r="G6" s="132">
        <f ca="1">IFERROR(NOW()-F6,"-")</f>
        <v>45986.09915011574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45986.09915011574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45986.09915011574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45986.09915011574</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45986.09915011574</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45986.09915011574</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45986.09915011574</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45986.09915011574</v>
      </c>
      <c r="H13" s="131"/>
      <c r="I13" s="129" t="str">
        <f>IFERROR(VLOOKUP(D13,DB!A:F,6,0),"")</f>
        <v/>
      </c>
      <c r="J13" s="129" t="str">
        <f>IFERROR(VLOOKUP(D13,DB!A:G,7,0),"")</f>
        <v/>
      </c>
      <c r="K13" s="133"/>
      <c r="L13" s="134" t="str">
        <f>IFERROR(VLOOKUP(D13,DB!A:I,9,0),"")</f>
        <v/>
      </c>
    </row>
    <row r="14" spans="1:15" ht="15" customHeight="1">
      <c r="A14" s="128"/>
      <c r="B14" s="129" t="str">
        <f>IFERROR(VLOOKUP(D14,DB!A:K,11,0),"")</f>
        <v/>
      </c>
      <c r="C14" s="129"/>
      <c r="D14" s="127"/>
      <c r="E14" s="130"/>
      <c r="F14" s="131"/>
      <c r="G14" s="132">
        <f ca="1">IFERROR(NOW()-F14,"-")</f>
        <v>45986.09915011574</v>
      </c>
      <c r="H14" s="131"/>
      <c r="I14" s="129" t="str">
        <f>IFERROR(VLOOKUP(D14,DB!A:F,6,0),"")</f>
        <v/>
      </c>
      <c r="J14" s="129" t="str">
        <f>IFERROR(VLOOKUP(D14,DB!A:G,7,0),"")</f>
        <v/>
      </c>
      <c r="K14" s="133"/>
      <c r="L14" s="134" t="str">
        <f>IFERROR(VLOOKUP(D14,DB!A:I,9,0),"")</f>
        <v/>
      </c>
    </row>
    <row r="15" spans="1:15" s="64" customFormat="1" ht="15" customHeight="1">
      <c r="A15" s="154"/>
      <c r="B15" s="153" t="str">
        <f>IFERROR(VLOOKUP(D15,DB!A:K,11,0),"")</f>
        <v/>
      </c>
      <c r="C15" s="153"/>
      <c r="D15" s="59"/>
      <c r="E15" s="152"/>
      <c r="F15" s="151"/>
      <c r="G15" s="150">
        <f ca="1">IFERROR(NOW()-F15,"-")</f>
        <v>45986.09915011574</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45986.09915011574</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45986.09915011574</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45986.09915011574</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45986.09915011574</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45986.09915011574</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45986.09915011574</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45986.09915011574</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45986.09915011574</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45986.09915011574</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45986.09915011574</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45986.09915011574</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45986.09915011574</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45986.09915011574</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45986.09915011574</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45986.09915011574</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45986.09915011574</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45986.09915011574</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45986.09915011574</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45986.09915011574</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45986.09915011574</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45986.09915011574</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45986.09915011574</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45986.09915011574</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45986.09915011574</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45986.09915011574</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45986.09915011574</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45986.09915011574</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45986.09915011574</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45986.09915011574</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45986.09915011574</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45986.09915011574</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45986.09915011574</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45986.09915011574</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45986.09915011574</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45986.09915011574</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45986.09915011574</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45986.09915011574</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45986.09915011574</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45986.09915011574</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45986.09915011574</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45986.09915011574</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45986.09915011574</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45986.09915011574</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45986.09915011574</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45986.09915011574</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45986.09915011574</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45986.09915011574</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45986.09915011574</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45986.09915011574</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45986.09915011574</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45986.09915011574</v>
      </c>
      <c r="H66" s="151"/>
      <c r="I66" s="153" t="str">
        <f>IFERROR(VLOOKUP(D66,DB!A:F,6,0),"")</f>
        <v/>
      </c>
      <c r="J66" s="153" t="str">
        <f>IFERROR(VLOOKUP(D66,DB!A:G,7,0),"")</f>
        <v/>
      </c>
      <c r="K66" s="149"/>
      <c r="L66" s="148" t="str">
        <f>IFERROR(VLOOKUP(D66,DB!A:I,9,0),"")</f>
        <v/>
      </c>
    </row>
    <row r="67" spans="1:12" s="64" customFormat="1" ht="15" customHeight="1">
      <c r="A67" s="154"/>
      <c r="B67" s="153" t="str">
        <f>IFERROR(VLOOKUP(D67,DB!A:K,11,0),"")</f>
        <v/>
      </c>
      <c r="C67" s="153"/>
      <c r="D67" s="59"/>
      <c r="E67" s="152"/>
      <c r="F67" s="151"/>
      <c r="G67" s="150">
        <f ca="1">IFERROR(NOW()-F67,"-")</f>
        <v>45986.09915011574</v>
      </c>
      <c r="H67" s="151"/>
      <c r="I67" s="153" t="str">
        <f>IFERROR(VLOOKUP(D67,DB!A:F,6,0),"")</f>
        <v/>
      </c>
      <c r="J67" s="153" t="str">
        <f>IFERROR(VLOOKUP(D67,DB!A:G,7,0),"")</f>
        <v/>
      </c>
      <c r="K67" s="149"/>
      <c r="L67" s="148" t="str">
        <f>IFERROR(VLOOKUP(D67,DB!A:I,9,0),"")</f>
        <v/>
      </c>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row r="72" spans="1:12" s="64" customFormat="1" ht="15" customHeight="1">
      <c r="F72" s="147"/>
      <c r="G72" s="146"/>
      <c r="H72" s="147"/>
      <c r="K72" s="145"/>
    </row>
  </sheetData>
  <customSheetViews>
    <customSheetView guid="{F6042A99-DD27-4453-835D-0834D95730CC}" filter="1" showAutoFilter="1">
      <pageMargins left="0" right="0" top="0" bottom="0" header="0" footer="0"/>
      <autoFilter ref="B1:M1" xr:uid="{6317DB46-B2F3-4B0C-B53C-CB4122375DCB}"/>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3"/>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1"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161.09931215277902</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39111</v>
      </c>
      <c r="B4" s="18" t="str">
        <f>IFERROR(VLOOKUP(D4,DB!A:K,11,0),"")</f>
        <v>R2</v>
      </c>
      <c r="C4" s="18">
        <v>1</v>
      </c>
      <c r="D4" s="18" t="s">
        <v>17733</v>
      </c>
      <c r="E4" s="84" t="s">
        <v>39021</v>
      </c>
      <c r="F4" s="103">
        <v>45984.387418981481</v>
      </c>
      <c r="G4" s="104">
        <f ca="1">IFERROR(NOW()-F4,"-")</f>
        <v>1.7117311342590256</v>
      </c>
      <c r="H4" s="103">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39113</v>
      </c>
      <c r="B5" s="18" t="str">
        <f>IFERROR(VLOOKUP(D5,DB!A:K,11,0),"")</f>
        <v>R2</v>
      </c>
      <c r="C5" s="18">
        <v>1</v>
      </c>
      <c r="D5" s="18" t="s">
        <v>22260</v>
      </c>
      <c r="E5" s="102" t="s">
        <v>39021</v>
      </c>
      <c r="F5" s="103">
        <v>45985.863032407404</v>
      </c>
      <c r="G5" s="104">
        <f ca="1">IFERROR(NOW()-F5,"-")</f>
        <v>0.23611770833667833</v>
      </c>
      <c r="H5" s="143">
        <v>45985.857997685183</v>
      </c>
      <c r="I5" s="18" t="str">
        <f>IFERROR(VLOOKUP(D5,DB!A:F,6,0),"")</f>
        <v>Power cube</v>
      </c>
      <c r="J5" s="18" t="str">
        <f>IFERROR(VLOOKUP(D5,DB!A:G,7,0),"")</f>
        <v>Good+No BB Design</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39115</v>
      </c>
      <c r="B6" s="18" t="str">
        <f>IFERROR(VLOOKUP(D6,DB!A:K,11,0),"")</f>
        <v>R2</v>
      </c>
      <c r="C6" s="18">
        <v>1</v>
      </c>
      <c r="D6" s="18" t="s">
        <v>27054</v>
      </c>
      <c r="E6" s="102" t="s">
        <v>39021</v>
      </c>
      <c r="F6" s="103">
        <v>45985.936921296299</v>
      </c>
      <c r="G6" s="104">
        <f ca="1">IFERROR(NOW()-F6,"-")</f>
        <v>0.16222881944122491</v>
      </c>
      <c r="H6" s="103">
        <v>45985.924108796295</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39117</v>
      </c>
      <c r="B7" s="18" t="str">
        <f>IFERROR(VLOOKUP(D7,DB!A:K,11,0),"")</f>
        <v>R2</v>
      </c>
      <c r="C7" s="18">
        <v>2</v>
      </c>
      <c r="D7" s="18" t="s">
        <v>11945</v>
      </c>
      <c r="E7" s="102" t="s">
        <v>39106</v>
      </c>
      <c r="F7" s="103">
        <v>45986.066678240742</v>
      </c>
      <c r="G7" s="104">
        <f ca="1">IFERROR(NOW()-F7,"-")</f>
        <v>3.2471874998009298E-2</v>
      </c>
      <c r="H7" s="103">
        <v>45986.058287037034</v>
      </c>
      <c r="I7" s="18" t="str">
        <f>IFERROR(VLOOKUP(D7,DB!A:F,6,0),"")</f>
        <v>SCECO</v>
      </c>
      <c r="J7" s="18" t="str">
        <f>IFERROR(VLOOKUP(D7,DB!A:G,7,0),"")</f>
        <v>Vandalized</v>
      </c>
      <c r="K7" s="19" t="s">
        <v>39118</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IFERROR(NOW()-F9,"-")</f>
        <v>45986.09915011574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t="str">
        <f ca="1">IFERROR(NOW()-#REF!,"-")</f>
        <v>-</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45986.09915011574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45986.09915011574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45986.09915011574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45986.09915011574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45986.09915011574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45986.09915011574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45986.09915011574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45986.09915011574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45986.09915011574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45986.09915011574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45986.09915011574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45986.09915011574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45986.09915011574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45986.09915011574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45986.09915011574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45986.09915011574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45986.09915011574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45986.09915011574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45986.09915011574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45986.09915011574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45986.09915011574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45986.09915011574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45986.09915011574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45986.09915011574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45986.09915011574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45986.09915011574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45986.09915011574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45986.09915011574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45986.09915011574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45986.09915011574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45986.09915011574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45986.09915011574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45986.09915011574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45986.09915011574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45986.09915011574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45986.09915011574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45986.09915011574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45986.09915011574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45986.09915011574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45986.09915011574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45986.09915011574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45986.09915011574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45986.09915011574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45986.09915011574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45986.09915011574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45986.09915011574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45986.09915011574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45986.09915011574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45986.09915011574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45986.09915011574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45986.09915011574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45986.09915011574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45986.09915011574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45986.09915011574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45986.09915011574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45986.09915011574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45986.09915011574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45986.09915011574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45986.09915011574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45986.09915011574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45986.09915011574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45986.09915011574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45986.09915011574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45986.09915011574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45986.09915011574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45986.09915011574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45986.09915011574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45986.09915011574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45986.09915011574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45986.09915011574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45986.09915011574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45986.09915011574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45986.09915011574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45986.09915011574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45986.09915011574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45986.09915011574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45986.09915011574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45986.09915011574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45986.09915011574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45986.09915011574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45986.09915011574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45986.09915011574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45986.09915011574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45986.09915011574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45986.09915011574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45986.09915011574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45986.09915011574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45986.09915011574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45986.09915011574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45986.09915011574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45986.09915011574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45986.09915011574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45986.09915011574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45986.09915011574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45986.09915011574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45986.09915011574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45986.09915011574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45986.09915011574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45986.09915011574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45986.09915011574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45986.09915011574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45986.09915011574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45986.09915011574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45986.09915011574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45986.09915011574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45986.09915011574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45986.09915011574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45986.09915011574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45986.09915011574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45986.09915011574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45986.09915011574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45986.09915011574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45986.09915011574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45986.09915011574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45986.09915011574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45986.09915011574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45986.09915011574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45986.09915011574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45986.09915011574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45986.09915011574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45986.09915011574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45986.09915011574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45986.09915011574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45986.09915011574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sheetData>
  <dataValidations count="2">
    <dataValidation allowBlank="1" showInputMessage="1" showErrorMessage="1" sqref="E1" xr:uid="{4D935161-CDD3-4592-B877-3FB59C99E142}"/>
    <dataValidation type="list" allowBlank="1" showInputMessage="1" showErrorMessage="1" sqref="E3:E1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45986.09915011574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45986.09915011574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45986.09915011574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45986.09915011574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45986.09915011574</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45986.09915011574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45986.09915011574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45986.09915011574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45986.09915011574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45986.09915011574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45986.09915011574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45986.09915011574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45986.09915011574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45986.09915011574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45986.09915011574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45986.09915011574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45986.09915011574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45986.09915011574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45986.09915011574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45986.09915011574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45986.09915011574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45986.09915011574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45986.09915011574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45986.09915011574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45986.09915011574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45986.09915011574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45986.09915011574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45986.09915011574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45986.09915011574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45986.09915011574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45986.09915011574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45986.09915011574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45986.09915011574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45986.09915011574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45986.09915011574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45986.09915011574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45986.09915011574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45986.09915011574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45986.09915011574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45986.09915011574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45986.09915011574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45986.09915011574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45986.09915011574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45986.09915011574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45986.09915011574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45986.09915011574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45986.09915011574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45986.09915011574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45986.09915011574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45986.09915011574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45986.09915011574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45986.09915011574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45986.09915011574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45986.09915011574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45986.09915011574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45986.09915011574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45986.09915011574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45986.09915011574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45986.09915011574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45986.09915011574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45986.09915011574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45986.09915011574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45986.09915011574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45986.09915011574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45986.09915011574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45986.09915011574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45986.09915011574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45986.09915011574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45986.09915011574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45986.09915011574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45986.09915011574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45986.09915011574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45986.09915011574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45986.09915011574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45986.09915011574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45986.09915011574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45986.09915011574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45986.09915011574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45986.09915011574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45986.09915011574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45986.09915011574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45986.09915011574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45986.09915011574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45986.09915011574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45986.09915011574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45986.09915011574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45986.09915011574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45986.09915011574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45986.09915011574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45986.09915011574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45986.09915011574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45986.09915011574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45986.09915011574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45986.09915011574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45986.09915011574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45986.09915011574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45986.09915011574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45986.09915011574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45986.09915011574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45986.09915011574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45986.09915011574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45986.09915011574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45986.09915011574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45986.09915011574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45986.09915011574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45986.09915011574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45986.09915011574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45986.09915011574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45986.09915011574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45986.09915011574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45986.09915011574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45986.09915011574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45986.09915011574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45986.09915011574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45986.09915011574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45986.09915011574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45986.09915011574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45986.09915011574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45986.09915011574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45986.09915011574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45986.09915011574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45986.09915011574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45986.09915011574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45986.09915011574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45986.09915011574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45986.09915011574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45986.09915011574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45986.09915011574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45986.09915011574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45986.09915011574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45986.09915011574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45986.09915011574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45986.09915011574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45986.09915011574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45986.09915011574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45986.09915011574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45986.09915011574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45986.09915011574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45986.09915011574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45986.09915011574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45986.09915011574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45986.09915011574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45986.09915011574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45986.09915011574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45986.09915011574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45986.09915011574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45986.09915011574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45986.09915011574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45986.09915011574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45986.09915011574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45986.09915011574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45986.09915011574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45986.09915011574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45986.09915011574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45986.09915011574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45986.09915011574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45986.09915011574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45986.09915011574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45986.09915011574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45986.09915011574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45986.09915011574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45986.09915011574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45986.09915011574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45986.09915011574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45986.09915011574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45986.09915011574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45986.09915011574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45986.09915011574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45986.09915011574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45986.09915011574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45986.09915011574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45986.09915011574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45986.09915011574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45986.09915011574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45986.09915011574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45986.09915011574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45986.09915011574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45986.09915011574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45986.09915011574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45986.09915011574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45986.09915011574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45986.09915011574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45986.09915011574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45986.09915011574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45986.09915011574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45986.09915011574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45986.09915011574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45986.09915011574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45986.09915011574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45986.09915011574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45986.09915011574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45986.09915011574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45986.09915011574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45986.09915011574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45986.09915011574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45986.09915011574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45986.09915011574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45986.09915011574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45986.09915011574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45986.09915011574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45986.09915011574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45986.09915011574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45986.09915011574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45986.09915011574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45986.09915011574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45986.09915011574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45986.09915011574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45986.09915011574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45986.09915011574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45986.09915011574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45986.09915011574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45986.09915011574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45986.09915011574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45986.09915011574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45986.09915011574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45986.09915011574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45986.09915011574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45986.09915011574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45986.09915011574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45986.09915011574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45986.09915011574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45986.09915011574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45986.09915011574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45986.09915011574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45986.09915011574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45986.09915011574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45986.09915011574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45986.09915011574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45986.09915011574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45986.09915011574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45986.09915011574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45986.09915011574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45986.09915011574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45986.09915011574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45986.09915011574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45986.09915011574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45986.09915011574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45986.09915011574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45986.09915011574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45986.09915011574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45986.09915011574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45986.09915011574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45986.09915011574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45986.09915011574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45986.09915011574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45986.09915011574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45986.09915011574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45986.09915011574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45986.09915011574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45986.09915011574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45986.09915011574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45986.09915011574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45986.09915011574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45986.09915011574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45986.09915011574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45986.09915011574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45986.09915011574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45986.09915011574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45986.09915011574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45986.09915011574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45986.09915011574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45986.09915011574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45986.09915011574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45986.09915011574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45986.09915011574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45986.09915011574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45986.09915011574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45986.09915011574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45986.09915011574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45986.09915011574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45986.09915011574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45986.09915011574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45986.09915011574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45986.09915011574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45986.09915011574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45986.09915011574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45986.09915011574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45986.09915011574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45986.09915011574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45986.09915011574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45986.09915011574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45986.09915011574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45986.09915011574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45986.09915011574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45986.09915011574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45986.09915011574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45986.09915011574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45986.09915011574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45986.09915011574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45986.09915011574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45986.09915011574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45986.09915011574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45986.09915011574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45986.09915011574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45986.09915011574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45986.09915011574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45986.09915011574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45986.09915011574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45986.09915011574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45986.09915011574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45986.09915011574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45986.09915011574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45986.09915011574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45986.09915011574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45986.09915011574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45986.09915011574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45986.09915011574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45986.09915011574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45986.09915011574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45986.09915011574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45986.09915011574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45986.09915011574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45986.09915011574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45986.09915011574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45986.09915011574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45986.09915011574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45986.09915011574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45986.09915011574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45986.09915011574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45986.09915011574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45986.09915011574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45986.09915011574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45986.09915011574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45986.09915011574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45986.09915011574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45986.09915011574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45986.09915011574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45986.09915011574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45986.09915011574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45986.09915011574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45986.09915011574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45986.09915011574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45986.09915011574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45986.09915011574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45986.09915011574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45986.09915011574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45986.09915011574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45986.09915011574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45986.09915011574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45986.09915011574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45986.09915011574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45986.09915011574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45986.09915011574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45986.09915011574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45986.09915011574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45986.09915011574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45986.09915011574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45986.09915011574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45986.09915011574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45986.09915011574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45986.09915011574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45986.09915011574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45986.09915011574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45986.09915011574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45986.09915011574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45986.09915011574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45986.09915011574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45986.09915011574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45986.09915011574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45986.09915011574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45986.09915011574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45986.09915011574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45986.09915011574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45986.09915011574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45986.09915011574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45986.09915011574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45986.09915011574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45986.09915011574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45986.09915011574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45986.09915011574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45986.09915011574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45986.09915011574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45986.09915011574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45986.09915011574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45986.09915011574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45986.09915011574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45986.09915011574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45986.09915011574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45986.09915011574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45986.09915011574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45986.09915011574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45986.09915011574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45986.09915011574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45986.09915011574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45986.09915011574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45986.09915011574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45986.09915011574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45986.09915011574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45986.09915011574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45986.09915011574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45986.09915011574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45986.09915011574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45986.09915011574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45986.09915011574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45986.09915011574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45986.09915011574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45986.09915011574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45986.09915011574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45986.09915011574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45986.09915011574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45986.09915011574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45986.09915011574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45986.09915011574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45986.09915011574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45986.09915011574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45986.09915011574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45986.09915011574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45986.09915011574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45986.09915011574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45986.09915011574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45986.09915011574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45986.09915011574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45986.09915011574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45986.09915011574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45986.09915011574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45986.09915011574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45986.09915011574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45986.09915011574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45986.09915011574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45986.09915011574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45986.09915011574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45986.09915011574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45986.09915011574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45986.09915011574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45986.09915011574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45986.09915011574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45986.09915011574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45986.09915011574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45986.09915011574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45986.09915011574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45986.09915011574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45986.09915011574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45986.09915011574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45986.09915011574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45986.09915011574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45986.09915011574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45986.09915011574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45986.09915011574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45986.09915011574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45986.09915011574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45986.09915011574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45986.09915011574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45986.09915011574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45986.09915011574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45986.09915011574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45986.09915011574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45986.09915011574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45986.09915011574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45986.09915011574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45986.09915011574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45986.09915011574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45986.09915011574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45986.09915011574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45986.09915011574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45986.09915011574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45986.09915011574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45986.09915011574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45986.09915011574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45986.09915011574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45986.09915011574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45986.09915011574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45986.09915011574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45986.09915011574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45986.09915011574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45986.09915011574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45986.09915011574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45986.09915011574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45986.09915011574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45986.09915011574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45986.09915011574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45986.09915011574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45986.09915011574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45986.09915011574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45986.09915011574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45986.09915011574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45986.09915011574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45986.09915011574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45986.09915011574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45986.09915011574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45986.09915011574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45986.09915011574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45986.09915011574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45986.09915011574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45986.09915011574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45986.09915011574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45986.09915011574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45986.09915011574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45986.09915011574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45986.09915011574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45986.09915011574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45986.09915011574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45986.09915011574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45986.09915011574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45986.09915011574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45986.09915011574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45986.09915011574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45986.09915011574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45986.09915011574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45986.09915011574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45986.09915011574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45986.09915011574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45986.09915011574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45986.09915011574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45986.09915011574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45986.09915011574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45986.09915011574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45986.09915011574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45986.09915011574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45986.09915011574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45986.09915011574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45986.09915011574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45986.09915011574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45986.09915011574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45986.09915011574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45986.09915011574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45986.09915011574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45986.09915011574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45986.09915011574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45986.09915011574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45986.09915011574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45986.09915011574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45986.09915011574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45986.09915011574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45986.09915011574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45986.09915011574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45986.09915011574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45986.09915011574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45986.09915011574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45986.09915011574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45986.09915011574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45986.09915011574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45986.09915011574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45986.09915011574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45986.09915011574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45986.09915011574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45986.09915011574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45986.09915011574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45986.09915011574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45986.09915011574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45986.09915011574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45986.09915011574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45986.09915011574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45986.09915011574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45986.09915011574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45986.09915011574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45986.09915011574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45986.09915011574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45986.09915011574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45986.09915011574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45986.09915011574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45986.09915011574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45986.09915011574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45986.09915011574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45986.09915011574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45986.09915011574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45986.09915011574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45986.09915011574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45986.09915011574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45986.09915011574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45986.09915011574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45986.09915011574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45986.09915011574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45986.09915011574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45986.09915011574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45986.09915011574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45986.09915011574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45986.09915011574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45986.09915011574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45986.09915011574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45986.09915011574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45986.09915011574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45986.09915011574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45986.09915011574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45986.09915011574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45986.09915011574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45986.09915011574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45986.09915011574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45986.09915011574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45986.09915011574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45986.09915011574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45986.09915011574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45986.09915011574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45986.09915011574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45986.09915011574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45986.09915011574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45986.09915011574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45986.09915011574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45986.09915011574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45986.09915011574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45986.09915011574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45986.09915011574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45986.09915011574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45986.09915011574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45986.09915011574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45986.09915011574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45986.09915011574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45986.09915011574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45986.09915011574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45986.09915011574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45986.09915011574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45986.09915011574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45986.09915011574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45986.09915011574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45986.09915011574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45986.09915011574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45986.09915011574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45986.09915011574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45986.09915011574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45986.09915011574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45986.09915011574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45986.09915011574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45986.09915011574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45986.09915011574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45986.09915011574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45986.09915011574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45986.09915011574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45986.09915011574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45986.09915011574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45986.09915011574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45986.09915011574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45986.09915011574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45986.09915011574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45986.09915011574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45986.09915011574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45986.09915011574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45986.09915011574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45986.09915011574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45986.09915011574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45986.09915011574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45986.09915011574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45986.09915011574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45986.09915011574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45986.09915011574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45986.09915011574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45986.09915011574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45986.09915011574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45986.09915011574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45986.09915011574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45986.09915011574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45986.09915011574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45986.09915011574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45986.09915011574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45986.09915011574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45986.09915011574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45986.09915011574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45986.09915011574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45986.09915011574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45986.09915011574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45986.09915011574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45986.09915011574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45986.09915011574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45986.09915011574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45986.09915011574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45986.09915011574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45986.09915011574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45986.09915011574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45986.09915011574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45986.09915011574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45986.09915011574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45986.09915011574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45986.09915011574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45986.09915011574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45986.09915011574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45986.09915011574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45986.09915011574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45986.09915011574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45986.09915011574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45986.09915011574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45986.09915011574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45986.09915011574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45986.09915011574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45986.09915011574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45986.09915011574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45986.09915011574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45986.09915011574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45986.09915011574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45986.09915011574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45986.09915011574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45986.09915011574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45986.09915011574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45986.09915011574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45986.09915011574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45986.09915011574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45986.09915011574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45986.09915011574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45986.09915011574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45986.09915011574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45986.09915011574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45986.09915011574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45986.09915011574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45986.09915011574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45986.09915011574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45986.09915011574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45986.09915011574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45986.09915011574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45986.09915011574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45986.09915011574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45986.09915011574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45986.09915011574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45986.09915011574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45986.09915011574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45986.09915011574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45986.09915011574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45986.09915011574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45986.09915011574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45986.09915011574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45986.09915011574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45986.09915011574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45986.09915011574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45986.09915011574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45986.09915011574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45986.09915011574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45986.09915011574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45986.09915011574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45986.09915011574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45986.09915011574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45986.09915011574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45986.09915011574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45986.09915011574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45986.09915011574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45986.09915011574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45986.09915011574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45986.09915011574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45986.09915011574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45986.09915011574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45986.09915011574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45986.09915011574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45986.09915011574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45986.09915011574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45986.09915011574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45986.09915011574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45986.09915011574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45986.09915011574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45986.09915011574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45986.09915011574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45986.09915011574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45986.09915011574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45986.09915011574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45986.09915011574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45986.09915011574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45986.09915011574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45986.09915011574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45986.09915011574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45986.09915011574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45986.09915011574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45986.09915011574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45986.09915011574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45986.09915011574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45986.09915011574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45986.09915011574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45986.09915011574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45986.09915011574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45986.09915011574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45986.09915011574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45986.09915011574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45986.09915011574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45986.09915011574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45986.09915011574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45986.09915011574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45986.09915011574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45986.09915011574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45986.09915011574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45986.09915011574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45986.09915011574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45986.09915011574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45986.09915011574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45986.09915011574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45986.09915011574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45986.09915011574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45986.09915011574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45986.09915011574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45986.09915011574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45986.09915011574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45986.09915011574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45986.09915011574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45986.09915011574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45986.09915011574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45986.09915011574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45986.09915011574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45986.09915011574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45986.09915011574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45986.09915011574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45986.09915011574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45986.09915011574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45986.09915011574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45986.09915011574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45986.09915011574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45986.09915011574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45986.09915011574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45986.09915011574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45986.09915011574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45986.09915011574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45986.09915011574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45986.09915011574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45986.09915011574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45986.09915011574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45986.09915011574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45986.09915011574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45986.09915011574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45986.09915011574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45986.09915011574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45986.09915011574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45986.09915011574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45986.09915011574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45986.09915011574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45986.09915011574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45986.09915011574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45986.09915011574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45986.09915011574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45986.09915011574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45986.09915011574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45986.09915011574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45986.09915011574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45986.09915011574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45986.09915011574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45986.09915011574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45986.09915011574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45986.09915011574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45986.09915011574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45986.09915011574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45986.09915011574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45986.09915011574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45986.09915011574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45986.09915011574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45986.09915011574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45986.09915011574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45986.09915011574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45986.09915011574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45986.09915011574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45986.09915011574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45986.09915011574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45986.09915011574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45986.09915011574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45986.09915011574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45986.09915011574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45986.09915011574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45986.09915011574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45986.09915011574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45986.09915011574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45986.09915011574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45986.09915011574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45986.09915011574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45986.09915011574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45986.09915011574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45986.09915011574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45986.09915011574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45986.09915011574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45986.09915011574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45986.09915011574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45986.09915011574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45986.09915011574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45986.09915011574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45986.09915011574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45986.09915011574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45986.09915011574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45986.09915011574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45986.09915011574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45986.09915011574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45986.09915011574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45986.09915011574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45986.09915011574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45986.09915011574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45986.09915011574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45986.09915011574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45986.09915011574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45986.09915011574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45986.09915011574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45986.09915011574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45986.09915011574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45986.09915011574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45986.09915011574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45986.09915011574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45986.09915011574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45986.09915011574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45986.09915011574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45986.09915011574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45986.09915011574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45986.09915011574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45986.09915011574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45986.09915011574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45986.09915011574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45986.09915011574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45986.09915011574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45986.09915011574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45986.09915011574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45986.09915011574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45986.09915011574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45986.09915011574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45986.09915011574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45986.09915011574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45986.09915011574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45986.09915011574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45986.09915011574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45986.09915011574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45986.09915011574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45986.09915011574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45986.09915011574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45986.09915011574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45986.09915011574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45986.09915011574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45986.09915011574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45986.09915011574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45986.09915011574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45986.09915011574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45986.09915011574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45986.09915011574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45986.09915011574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45986.09915011574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45986.09915011574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45986.09915011574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45986.09915011574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45986.09915011574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45986.09915011574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45986.09915011574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45986.09915011574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45986.09915011574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45986.09915011574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45986.09915011574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45986.09915011574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45986.09915011574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45986.09915011574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45986.09915011574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45986.09915011574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45986.09915011574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45986.09915011574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45986.09915011574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45986.09915011574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45986.09915011574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45986.09915011574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45986.09915011574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45986.09915011574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45986.09915011574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45986.09915011574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45986.09915011574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45986.09915011574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45986.09915011574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45986.09915011574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45986.09915011574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45986.09915011574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45986.09915011574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45986.09915011574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45986.09915011574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45986.09915011574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45986.09915011574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45986.09915011574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45986.09915011574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45986.09915011574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45986.09915011574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45986.09915011574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45986.09915011574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45986.09915011574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45986.09915011574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45986.09915011574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45986.09915011574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45986.09915011574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45986.09915011574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45986.09915011574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45986.09915011574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45986.09915011574</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282.61843252314429</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0.27254131944209803</v>
      </c>
      <c r="H3" s="95">
        <v>45985.805798611109</v>
      </c>
      <c r="I3" s="113" t="str">
        <f>IFERROR(VLOOKUP(D3,DB!A:F,6,0),"")</f>
        <v>Generator-SG</v>
      </c>
      <c r="J3" s="113" t="str">
        <f>IFERROR(VLOOKUP(D3,DB!A:G,7,0),"")</f>
        <v>Dead</v>
      </c>
      <c r="K3" s="97" t="s">
        <v>39122</v>
      </c>
      <c r="L3" s="91" t="str">
        <f>IFERROR(VLOOKUP(D3,DB!A:I,9,0),"")</f>
        <v>Latis</v>
      </c>
    </row>
    <row r="4" spans="1:16" ht="15" customHeight="1">
      <c r="A4" s="113" t="s">
        <v>39123</v>
      </c>
      <c r="B4" s="113" t="str">
        <f>IFERROR(VLOOKUP(D4,DB!A:K,11,0),"")</f>
        <v>R4</v>
      </c>
      <c r="C4" s="93">
        <v>1</v>
      </c>
      <c r="D4" s="91" t="s">
        <v>36088</v>
      </c>
      <c r="E4" s="94" t="s">
        <v>39021</v>
      </c>
      <c r="F4" s="95"/>
      <c r="G4" s="96">
        <f t="shared" ca="1" si="0"/>
        <v>45986.09915011574</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c r="E5" s="94"/>
      <c r="F5" s="95"/>
      <c r="G5" s="96">
        <f t="shared" ref="G5:G68" ca="1" si="1">IFERROR(NOW()-F5,"")</f>
        <v>45986.09915011574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45986.09915011574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45986.09915011574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45986.09915011574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45986.09915011574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45986.09915011574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45986.09915011574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45986.09915011574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45986.09915011574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45986.09915011574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45986.09915011574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45986.09915011574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45986.09915011574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45986.09915011574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45986.09915011574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45986.09915011574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45986.09915011574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45986.09915011574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45986.09915011574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45986.09915011574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45986.09915011574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45986.09915011574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45986.09915011574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45986.09915011574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45986.09915011574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45986.09915011574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45986.09915011574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45986.09915011574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45986.09915011574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45986.09915011574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45986.09915011574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45986.09915011574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45986.09915011574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45986.09915011574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45986.09915011574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45986.09915011574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45986.09915011574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45986.09915011574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45986.09915011574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45986.09915011574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45986.09915011574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45986.09915011574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45986.09915011574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45986.09915011574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45986.09915011574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45986.09915011574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45986.09915011574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45986.09915011574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45986.09915011574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45986.09915011574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45986.09915011574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45986.09915011574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45986.09915011574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45986.09915011574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45986.09915011574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45986.09915011574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45986.09915011574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45986.09915011574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45986.09915011574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45986.09915011574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45986.09915011574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45986.09915011574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45986.09915011574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45986.09915011574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ref="G69:G132" ca="1" si="2">IFERROR(NOW()-F69,"")</f>
        <v>45986.09915011574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45986.09915011574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45986.09915011574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45986.09915011574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45986.09915011574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45986.09915011574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45986.09915011574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45986.09915011574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45986.09915011574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45986.09915011574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45986.09915011574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45986.09915011574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45986.09915011574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45986.09915011574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45986.09915011574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45986.09915011574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45986.09915011574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45986.09915011574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45986.09915011574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45986.09915011574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45986.09915011574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45986.09915011574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45986.09915011574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45986.09915011574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45986.09915011574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45986.09915011574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45986.09915011574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45986.09915011574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45986.09915011574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45986.09915011574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45986.09915011574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45986.09915011574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45986.09915011574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45986.09915011574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45986.09915011574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45986.09915011574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45986.09915011574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45986.09915011574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45986.09915011574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45986.09915011574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45986.09915011574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45986.09915011574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45986.09915011574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45986.09915011574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45986.09915011574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45986.09915011574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45986.09915011574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45986.09915011574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45986.09915011574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45986.09915011574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45986.09915011574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45986.09915011574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45986.09915011574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45986.09915011574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45986.09915011574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45986.09915011574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45986.09915011574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45986.09915011574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45986.09915011574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45986.09915011574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45986.09915011574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45986.09915011574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45986.09915011574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45986.09915011574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ref="G133:G196" ca="1" si="3">IFERROR(NOW()-F133,"")</f>
        <v>45986.09915011574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45986.09915011574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45986.09915011574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45986.09915011574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45986.09915011574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45986.09915011574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45986.09915011574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45986.09915011574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45986.09915011574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45986.09915011574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45986.09915011574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45986.09915011574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45986.09915011574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45986.09915011574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45986.09915011574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45986.09915011574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45986.09915011574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45986.09915011574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45986.09915011574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45986.09915011574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45986.09915011574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45986.09915011574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45986.09915011574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45986.09915011574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45986.09915011574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45986.09915011574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45986.09915011574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45986.09915011574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45986.09915011574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45986.09915011574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45986.09915011574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45986.09915011574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45986.09915011574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45986.09915011574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45986.09915011574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45986.09915011574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45986.09915011574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45986.09915011574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45986.09915011574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45986.09915011574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45986.09915011574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45986.09915011574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45986.09915011574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45986.09915011574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45986.09915011574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45986.09915011574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45986.09915011574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45986.09915011574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45986.09915011574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45986.09915011574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45986.09915011574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45986.09915011574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45986.09915011574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45986.09915011574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45986.09915011574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45986.09915011574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45986.09915011574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45986.09915011574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45986.09915011574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45986.09915011574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45986.09915011574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45986.09915011574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45986.09915011574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45986.09915011574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ref="G197:G260" ca="1" si="4">IFERROR(NOW()-F197,"")</f>
        <v>45986.09915011574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45986.09915011574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45986.09915011574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45986.09915011574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45986.09915011574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45986.09915011574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45986.09915011574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45986.09915011574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45986.09915011574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45986.09915011574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45986.09915011574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45986.09915011574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45986.09915011574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45986.09915011574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45986.09915011574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45986.09915011574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45986.09915011574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45986.09915011574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45986.09915011574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45986.09915011574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45986.09915011574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45986.09915011574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45986.09915011574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45986.09915011574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45986.09915011574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45986.09915011574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45986.09915011574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45986.09915011574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45986.09915011574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45986.09915011574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45986.09915011574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45986.09915011574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45986.09915011574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45986.09915011574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45986.09915011574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45986.09915011574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45986.09915011574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45986.09915011574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45986.09915011574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45986.09915011574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45986.09915011574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45986.09915011574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45986.09915011574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45986.09915011574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45986.09915011574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45986.09915011574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45986.09915011574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45986.09915011574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45986.09915011574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45986.09915011574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45986.09915011574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45986.09915011574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45986.09915011574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45986.09915011574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45986.09915011574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45986.09915011574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45986.09915011574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45986.09915011574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45986.09915011574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45986.09915011574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45986.09915011574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45986.09915011574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45986.09915011574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45986.09915011574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ref="G261:G324" ca="1" si="5">IFERROR(NOW()-F261,"")</f>
        <v>45986.09915011574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45986.09915011574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45986.09915011574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45986.09915011574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45986.09915011574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45986.09915011574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45986.09915011574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45986.09915011574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45986.09915011574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45986.09915011574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45986.09915011574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45986.09915011574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45986.09915011574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45986.09915011574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45986.09915011574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45986.09915011574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45986.09915011574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45986.09915011574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45986.09915011574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45986.09915011574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45986.09915011574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45986.09915011574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45986.09915011574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45986.09915011574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45986.09915011574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45986.09915011574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45986.09915011574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45986.09915011574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45986.09915011574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45986.09915011574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45986.09915011574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45986.09915011574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45986.09915011574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45986.09915011574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45986.09915011574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45986.09915011574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45986.09915011574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45986.09915011574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45986.09915011574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45986.09915011574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45986.09915011574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45986.09915011574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45986.09915011574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45986.09915011574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45986.09915011574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45986.09915011574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45986.09915011574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45986.09915011574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45986.09915011574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45986.09915011574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45986.09915011574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45986.09915011574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45986.09915011574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45986.09915011574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45986.09915011574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45986.09915011574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45986.09915011574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45986.09915011574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45986.09915011574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45986.09915011574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45986.09915011574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45986.09915011574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45986.09915011574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45986.09915011574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ref="G325:G370" ca="1" si="6">IFERROR(NOW()-F325,"")</f>
        <v>45986.09915011574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45986.09915011574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45986.09915011574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45986.09915011574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45986.09915011574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45986.09915011574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45986.09915011574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45986.09915011574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45986.09915011574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45986.09915011574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45986.09915011574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45986.09915011574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45986.09915011574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45986.09915011574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45986.09915011574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45986.09915011574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45986.09915011574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45986.09915011574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45986.09915011574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45986.09915011574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45986.09915011574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45986.09915011574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45986.09915011574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45986.09915011574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45986.09915011574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45986.09915011574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45986.09915011574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45986.09915011574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45986.09915011574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45986.09915011574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45986.09915011574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45986.09915011574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45986.09915011574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45986.09915011574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45986.09915011574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45986.09915011574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45986.09915011574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45986.09915011574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45986.09915011574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45986.09915011574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45986.09915011574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45986.09915011574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45986.09915011574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45986.09915011574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45986.09915011574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45986.09915011574</v>
      </c>
      <c r="H370" s="95"/>
      <c r="I370" s="113" t="str">
        <f>IFERROR(VLOOKUP(D370,DB!A:F,6,0),"")</f>
        <v/>
      </c>
      <c r="J370" s="113" t="str">
        <f>IFERROR(VLOOKUP(D370,DB!A:G,7,0),"")</f>
        <v/>
      </c>
      <c r="K370" s="97"/>
      <c r="L370" s="91" t="str">
        <f>IFERROR(VLOOKUP(D370,DB!A:I,9,0),"")</f>
        <v/>
      </c>
    </row>
  </sheetData>
  <dataValidations count="2">
    <dataValidation allowBlank="1" showInputMessage="1" showErrorMessage="1" sqref="E1" xr:uid="{A4F81451-56CC-4543-9497-104C4E44EE4B}"/>
    <dataValidation type="list" allowBlank="1" showInputMessage="1" showErrorMessage="1" sqref="E2:E3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94.267089930552174</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39106</v>
      </c>
      <c r="F3" s="38">
        <v>45926.188877314817</v>
      </c>
      <c r="G3" s="108">
        <f t="shared" ref="G3" ca="1" si="0">IFERROR(NOW()-F3,"")</f>
        <v>59.910272800923849</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39106</v>
      </c>
      <c r="F4" s="110">
        <v>45948.661111111112</v>
      </c>
      <c r="G4" s="111">
        <f t="shared" ref="G4" ca="1" si="1">IFERROR(NOW()-F4,"")</f>
        <v>37.438039004628081</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4.7258515046269167</v>
      </c>
      <c r="H5" s="122">
        <v>45981.360798611109</v>
      </c>
      <c r="I5" s="109" t="str">
        <f>IFERROR(VLOOKUP(D5,DB!A:F,6,0),"")</f>
        <v>SCECO</v>
      </c>
      <c r="J5" s="109" t="str">
        <f>IFERROR(VLOOKUP(D5,DB!A:G,7,0),"")</f>
        <v>Dead</v>
      </c>
      <c r="K5" s="109" t="s">
        <v>39131</v>
      </c>
      <c r="L5" s="109" t="str">
        <f>IFERROR(VLOOKUP(D5,DB!A:I,9,0),"")</f>
        <v>Latis</v>
      </c>
    </row>
    <row r="6" spans="1:13">
      <c r="A6" s="109"/>
      <c r="B6" s="109" t="str">
        <f>IFERROR(VLOOKUP(#REF!,DB!A:K,11,0),"")</f>
        <v/>
      </c>
      <c r="C6" s="109"/>
      <c r="D6" s="109"/>
      <c r="E6" s="109"/>
      <c r="F6" s="109"/>
      <c r="G6" s="111">
        <f ca="1">IFERROR(NOW()-F6,"")</f>
        <v>45986.09915011574</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45986.09915011574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45986.09915011574</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45986.09915011574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45986.09915011574</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45986.09915011574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45986.09915011574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45986.09915011574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45986.09915011574</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45986.09915011574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45986.09915011574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45986.09915011574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45986.09915011574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45986.09915011574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45986.09915011574</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45986.09915011574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45986.09915011574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45986.09915011574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45986.09915011574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45986.09915011574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45986.09915011574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45986.09915011574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45986.09915011574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45986.09915011574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45986.09915011574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45986.09915011574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45986.09915011574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45986.09915011574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45986.09915011574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45986.09915011574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45986.09915011574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45986.09915011574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45986.09915011574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45986.09915011574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45986.09915011574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45986.09915011574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45986.09915011574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45986.09915011574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45986.09915011574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45986.09915011574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45986.09915011574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45986.09915011574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45986.09915011574</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33863</v>
      </c>
      <c r="E2" s="109" t="s">
        <v>39021</v>
      </c>
      <c r="F2" s="139">
        <v>45986.055775462963</v>
      </c>
      <c r="G2" s="75">
        <f ca="1">IFERROR(NOW()-F2,"-")</f>
        <v>4.3374652777856681E-2</v>
      </c>
      <c r="H2" s="139">
        <v>45986.050127314818</v>
      </c>
      <c r="I2" s="137" t="str">
        <f>IFERROR(VLOOKUP(D2,DB!A:F,6,0),"")</f>
        <v>SCECO</v>
      </c>
      <c r="J2" s="137" t="str">
        <f>IFERROR(VLOOKUP(D2,DB!A:G,7,0),"")</f>
        <v>Dead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45986.09915011574</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5"/>
      <c r="E4" s="109"/>
      <c r="F4" s="139"/>
      <c r="G4" s="75">
        <f ca="1">IFERROR(NOW()-F4,"-")</f>
        <v>45986.09915011574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45986.09915011574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45986.09915011574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45986.09915011574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45986.09915011574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45986.09915011574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45986.09915011574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5"/>
      <c r="E11" s="109"/>
      <c r="F11" s="139"/>
      <c r="G11" s="75">
        <f ca="1">IFERROR(NOW()-F11,"-")</f>
        <v>45986.09915011574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45986.09915011574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45986.09915011574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45986.09915011574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45986.09915011574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45986.09915011574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45986.09915011574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45986.09915011574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45986.09915011574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45986.09915011574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45986.09915011574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45986.09915011574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45986.09915011574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45986.09915011574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45986.09915011574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45986.09915011574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45986.09915011574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45986.09915011574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45986.09915011574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45986.09915011574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45986.09915011574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45986.09915011574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45986.09915011574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45986.09915011574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45986.09915011574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45986.09915011574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45986.09915011574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45986.09915011574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45986.09915011574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45986.09915011574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45986.09915011574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45986.09915011574</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45986.09915011574</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45986.09915011574</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2025-11-24T23:24:45Z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