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02" documentId="120_S{2AC9BD13-BADA-5192-A53E-5A8FF88502F6}" xr6:coauthVersionLast="47" xr6:coauthVersionMax="47" xr10:uidLastSave="{3E9D3367-B2F3-4127-9346-CA19E4AF54C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<sst xmlns="http://schemas.openxmlformats.org/spreadsheetml/2006/main" count="180298" uniqueCount="39132">
  <si>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</si>
  <si>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</si>
  <si>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</si>
  <si>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</si>
  <si>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</si>
  <si>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</si>
  <si>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</si>
  <si>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</si>
  <si>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</si>
  <si>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</si>
  <si>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</si>
  <si>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</si>
  <si>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</si>
  <si>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</si>
  <si>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</si>
  <si>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</si>
  <si>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</si>
  <si>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</si>
  <si>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</si>
  <si>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</si>
  <si>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</si>
  <si>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</si>
  <si>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</si>
  <si>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</si>
  <si>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</si>
  <si>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</si>
  <si>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</si>
  <si>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</si>
  <si>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</si>
  <si>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</si>
  <si>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</si>
  <si>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</si>
  <si>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</si>
  <si>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</si>
  <si>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</si>
  <si>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</si>
  <si>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</si>
  <si>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</si>
  <si>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</si>
  <si>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</si>
  <si>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</si>
  <si>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</si>
  <si>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</si>
  <si>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</si>
  <si>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</si>
  <si>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</si>
  <si>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</si>
  <si>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</si>
  <si>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</si>
  <si>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</si>
  <si>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</si>
  <si>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</si>
  <si>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</si>
  <si>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</si>
  <si>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</si>
  <si>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</si>
  <si>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</si>
  <si>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</si>
  <si>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</si>
  <si>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</si>
  <si>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</si>
  <si>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</si>
  <si>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</si>
  <si>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</si>
  <si>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</si>
  <si>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</si>
  <si>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</si>
  <si>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</si>
  <si>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</si>
  <si>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</si>
  <si>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</si>
  <si>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</si>
  <si>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</si>
  <si>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</si>
  <si>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</si>
  <si>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</si>
  <si>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</si>
  <si>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</si>
  <si>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</si>
  <si>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</si>
  <si>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</si>
  <si>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</si>
  <si>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</si>
  <si>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</si>
  <si>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</si>
  <si>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</si>
  <si>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</si>
  <si>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</si>
  <si>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</si>
  <si>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</si>
  <si>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</si>
  <si>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</si>
  <si>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</si>
  <si>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</si>
  <si>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</si>
  <si>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</si>
  <si>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</si>
  <si>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</si>
  <si>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</si>
  <si>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</si>
  <si>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</si>
  <si>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</si>
  <si>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</si>
  <si>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</si>
  <si>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</si>
  <si>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</si>
  <si>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</si>
  <si>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</si>
  <si>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</si>
  <si>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</si>
  <si>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</si>
  <si>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</si>
  <si>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</si>
  <si>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</si>
  <si>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</si>
  <si>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</si>
  <si>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</si>
  <si>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</si>
  <si>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</si>
  <si>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</si>
  <si>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</si>
  <si>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</si>
  <si>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</si>
  <si>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</si>
  <si>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</si>
  <si>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</si>
  <si>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</si>
  <si>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</si>
  <si>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</si>
  <si>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</si>
  <si>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</si>
  <si>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</si>
  <si>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</si>
  <si>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</si>
  <si>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</si>
  <si>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</si>
  <si>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</si>
  <si>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</si>
  <si>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</si>
  <si>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</si>
  <si>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</si>
  <si>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</si>
  <si>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</si>
  <si>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</si>
  <si>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</si>
  <si>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</si>
  <si>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</si>
  <si>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</si>
  <si>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</si>
  <si>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</si>
  <si>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</si>
  <si>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</si>
  <si>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</si>
  <si>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</si>
  <si>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</si>
  <si>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</si>
  <si>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</si>
  <si>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</si>
  <si>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</si>
  <si>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</si>
  <si>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</si>
  <si>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</si>
  <si>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</si>
  <si>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</si>
  <si>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</si>
  <si>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</si>
  <si>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</si>
  <si>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</si>
  <si>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</si>
  <si>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</si>
  <si>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</si>
  <si>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</si>
  <si>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</si>
  <si>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</si>
  <si>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</si>
  <si>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</si>
  <si>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</si>
  <si>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</si>
  <si>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</si>
  <si>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</si>
  <si>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</si>
  <si>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</si>
  <si>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</si>
  <si>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</si>
  <si>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</si>
  <si>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</si>
  <si>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</si>
  <si>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</si>
  <si>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</si>
  <si>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</si>
  <si>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</si>
  <si>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</si>
  <si>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</si>
  <si>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</si>
  <si>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</si>
  <si>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</si>
  <si>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</si>
  <si>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</si>
  <si>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</si>
  <si>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</si>
  <si>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</si>
  <si>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</si>
  <si>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</si>
  <si>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</si>
  <si>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</si>
  <si>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</si>
  <si>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</si>
  <si>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</si>
  <si>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</si>
  <si>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</si>
  <si>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</si>
  <si>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</si>
  <si>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</si>
  <si>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</si>
  <si>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</si>
  <si>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</si>
  <si>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</si>
  <si>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</si>
  <si>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</si>
  <si>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</si>
  <si>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</si>
  <si>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</si>
  <si>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</si>
  <si>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</si>
  <si>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</si>
  <si>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</si>
  <si>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</si>
  <si>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</si>
  <si>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</si>
  <si>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</si>
  <si>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</si>
  <si>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</si>
  <si>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</si>
  <si>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</si>
  <si>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</si>
  <si>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</si>
  <si>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</si>
  <si>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</si>
  <si>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</si>
  <si>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</si>
  <si>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</si>
  <si>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</si>
  <si>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</si>
  <si>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</si>
  <si>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</si>
  <si>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</si>
  <si>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</si>
  <si>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</si>
  <si>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</si>
  <si>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</si>
  <si>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</si>
  <si>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</si>
  <si>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</si>
  <si>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</si>
  <si>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</si>
  <si>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</si>
  <si>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</si>
  <si>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</si>
  <si>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</si>
  <si>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</si>
  <si>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</si>
  <si>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</si>
  <si>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</si>
  <si>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</si>
  <si>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</si>
  <si>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</si>
  <si>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</si>
  <si>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</si>
  <si>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</si>
  <si>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</si>
  <si>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</si>
  <si>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</si>
  <si>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</si>
  <si>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</si>
  <si>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</si>
  <si>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</si>
  <si>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</si>
  <si>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</si>
  <si>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</si>
  <si>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</si>
  <si>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</si>
  <si>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</si>
  <si>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</si>
  <si>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</si>
  <si>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</si>
  <si>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</si>
  <si>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</si>
  <si>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</si>
  <si>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</si>
  <si>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</si>
  <si>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</si>
  <si>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</si>
  <si>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</si>
  <si>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</si>
  <si>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</si>
  <si>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</si>
  <si>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</si>
  <si>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</si>
  <si>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</si>
  <si>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</si>
  <si>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</si>
  <si>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</si>
  <si>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</si>
  <si>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</si>
  <si>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</si>
  <si>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</si>
  <si>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</si>
  <si>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</si>
  <si>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</si>
  <si>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</si>
  <si>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</si>
  <si>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</si>
  <si>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</si>
  <si>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</si>
  <si>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</si>
  <si>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</si>
  <si>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</si>
  <si>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</si>
  <si>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</si>
  <si>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</si>
  <si>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</si>
  <si>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</si>
  <si>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</si>
  <si>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</si>
  <si>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</si>
  <si>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</si>
  <si>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</si>
  <si>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</si>
  <si>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</si>
  <si>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</si>
  <si>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</si>
  <si>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</si>
  <si>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</si>
  <si>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</si>
  <si>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</si>
  <si>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</si>
  <si>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</si>
  <si>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</si>
  <si>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</si>
  <si>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</si>
  <si>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</si>
  <si>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</si>
  <si>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</si>
  <si>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</si>
  <si>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</si>
  <si>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</si>
  <si>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</si>
  <si>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</si>
  <si>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</si>
  <si>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</si>
  <si>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</si>
  <si>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</si>
  <si>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</si>
  <si>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</si>
  <si>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</si>
  <si>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</si>
  <si>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</si>
  <si>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</si>
  <si>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</si>
  <si>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</si>
  <si>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</si>
  <si>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</si>
  <si>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</si>
  <si>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</si>
  <si>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</si>
  <si>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</si>
  <si>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</si>
  <si>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</si>
  <si>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</si>
  <si>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</si>
  <si>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</si>
  <si>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</si>
  <si>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</si>
  <si>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</si>
  <si>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</si>
  <si>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</si>
  <si>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</si>
  <si>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</si>
  <si>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</si>
  <si>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</si>
  <si>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</si>
  <si>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</si>
  <si>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</si>
  <si>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</si>
  <si>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</si>
  <si>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</si>
  <si>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</si>
  <si>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</si>
  <si>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</si>
  <si>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</si>
  <si>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</si>
  <si>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</si>
  <si>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</si>
  <si>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</si>
  <si>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</si>
  <si>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</si>
  <si>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</si>
  <si>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</si>
  <si>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</si>
  <si>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</si>
  <si>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</si>
  <si>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</si>
  <si>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</si>
  <si>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</si>
  <si>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</si>
  <si>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</si>
  <si>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</si>
  <si>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</si>
  <si>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</si>
  <si>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</si>
  <si>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</si>
  <si>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</si>
  <si>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</si>
  <si>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</si>
  <si>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</si>
  <si>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</si>
  <si>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</si>
  <si>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</si>
  <si>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</si>
  <si>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</si>
  <si>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</si>
  <si>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</si>
  <si>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</si>
  <si>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</si>
  <si>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</si>
  <si>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</si>
  <si>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</si>
  <si>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</si>
  <si>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</si>
  <si>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</si>
  <si>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</si>
  <si>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</si>
  <si>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</si>
  <si>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</si>
  <si>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</si>
  <si>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</si>
  <si>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</si>
  <si>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</si>
  <si>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</si>
  <si>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</si>
  <si>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</si>
  <si>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</si>
  <si>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</si>
  <si>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</si>
  <si>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</si>
  <si>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</si>
  <si>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</si>
  <si>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</si>
  <si>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</si>
  <si>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</si>
  <si>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</si>
  <si>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</si>
  <si>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</si>
  <si>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</si>
  <si>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</si>
  <si>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</si>
  <si>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</si>
  <si>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</si>
  <si>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</si>
  <si>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</si>
  <si>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</si>
  <si>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</si>
  <si>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</si>
  <si>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</si>
  <si>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</si>
  <si>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</si>
  <si>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</si>
  <si>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</si>
  <si>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</si>
  <si>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</si>
  <si>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</si>
  <si>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</si>
  <si>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</si>
  <si>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</si>
  <si>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</si>
  <si>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</si>
  <si>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</si>
  <si>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</si>
  <si>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</si>
  <si>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</si>
  <si>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</si>
  <si>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</si>
  <si>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</si>
  <si>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</si>
  <si>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</si>
  <si>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</si>
  <si>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</si>
  <si>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</si>
  <si>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</si>
  <si>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</si>
  <si>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</si>
  <si>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</si>
  <si>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</si>
  <si>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</si>
  <si>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</si>
  <si>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</si>
  <si>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</si>
  <si>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</si>
  <si>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</si>
  <si>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</si>
  <si>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</si>
  <si>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</si>
  <si>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</si>
  <si>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</si>
  <si>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</si>
  <si>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</si>
  <si>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</si>
  <si>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</si>
  <si>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</si>
  <si>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</si>
  <si>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</si>
  <si>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</si>
  <si>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</si>
  <si>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</si>
  <si>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</si>
  <si>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</si>
  <si>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</si>
  <si>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</si>
  <si>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</si>
  <si>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</si>
  <si>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</si>
  <si>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</si>
  <si>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</si>
  <si>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</si>
  <si>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</si>
  <si>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</si>
  <si>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</si>
  <si>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</si>
  <si>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</si>
  <si>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</si>
  <si>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</si>
  <si>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</si>
  <si>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</si>
  <si>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</si>
  <si>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</si>
  <si>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</si>
  <si>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</si>
  <si>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</si>
  <si>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</si>
  <si>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</si>
  <si>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</si>
  <si>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</si>
  <si>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</si>
  <si>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</si>
  <si>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</si>
  <si>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</si>
  <si>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</si>
  <si>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</si>
  <si>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</si>
  <si>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</si>
  <si>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</si>
  <si>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</si>
  <si>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</si>
  <si>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</si>
  <si>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</si>
  <si>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</si>
  <si>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</si>
  <si>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</si>
  <si>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</si>
  <si>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</si>
  <si>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</si>
  <si>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</si>
  <si>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</si>
  <si>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</si>
  <si>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</si>
  <si>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</si>
  <si>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</si>
  <si>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</si>
  <si>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</si>
  <si>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</si>
  <si>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</si>
  <si>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</si>
  <si>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</si>
  <si>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</si>
  <si>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</si>
  <si>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</si>
  <si>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</si>
  <si>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</si>
  <si>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</si>
  <si>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</si>
  <si>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</si>
  <si>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</si>
  <si>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</si>
  <si>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</si>
  <si>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</si>
  <si>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</si>
  <si>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</si>
  <si>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</si>
  <si>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</si>
  <si>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</si>
  <si>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</si>
  <si>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</si>
  <si>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</si>
  <si>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</si>
  <si>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</si>
  <si>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</si>
  <si>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</si>
  <si>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</si>
  <si>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</si>
  <si>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</si>
  <si>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</si>
  <si>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</si>
  <si>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</si>
  <si>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</si>
  <si>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</si>
  <si>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</si>
  <si>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</si>
  <si>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</si>
  <si>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</si>
  <si>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</si>
  <si>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</si>
  <si>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</si>
  <si>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</si>
  <si>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</si>
  <si>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</si>
  <si>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</si>
  <si>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</si>
  <si>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</si>
  <si>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</si>
  <si>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</si>
  <si>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</si>
  <si>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</si>
  <si>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</si>
  <si>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</si>
  <si>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</si>
  <si>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</si>
  <si>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</si>
  <si>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</si>
  <si>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</si>
  <si>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</si>
  <si>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</si>
  <si>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</si>
  <si>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</si>
  <si>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</si>
  <si>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</si>
  <si>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</si>
  <si>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</si>
  <si>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</si>
  <si>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</si>
  <si>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</si>
  <si>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</si>
  <si>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</si>
  <si>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</si>
  <si>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</si>
  <si>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</si>
  <si>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</si>
  <si>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</si>
  <si>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</si>
  <si>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</si>
  <si>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</si>
  <si>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</si>
  <si>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</si>
  <si>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</si>
  <si>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</si>
  <si>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</si>
  <si>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</si>
  <si>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</si>
  <si>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</si>
  <si>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</si>
  <si>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</si>
  <si>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</si>
  <si>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</si>
  <si>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</si>
  <si>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</si>
  <si>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</si>
  <si>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</si>
  <si>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</si>
  <si>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</si>
  <si>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</si>
  <si>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</si>
  <si>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</si>
  <si>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</si>
  <si>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</si>
  <si>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</si>
  <si>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</si>
  <si>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</si>
  <si>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</si>
  <si>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</si>
  <si>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</si>
  <si>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</si>
  <si>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</si>
  <si>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</si>
  <si>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</si>
  <si>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</si>
  <si>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</si>
  <si>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</si>
  <si>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</si>
  <si>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</si>
  <si>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</si>
  <si>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</si>
  <si>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</si>
  <si>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</si>
  <si>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</si>
  <si>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</si>
  <si>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</si>
  <si>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</si>
  <si>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</si>
  <si>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</si>
  <si>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</si>
  <si>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</si>
  <si>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</si>
  <si>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</si>
  <si>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</si>
  <si>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</si>
  <si>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</si>
  <si>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</si>
  <si>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</si>
  <si>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</si>
  <si>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</si>
  <si>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</si>
  <si>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</si>
  <si>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</si>
  <si>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</si>
  <si>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</si>
  <si>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</si>
  <si>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</si>
  <si>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</si>
  <si>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</si>
  <si>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</si>
  <si>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</si>
  <si>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</si>
  <si>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</si>
  <si>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</si>
  <si>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</si>
  <si>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</si>
  <si>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</si>
  <si>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</si>
  <si>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</si>
  <si>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</si>
  <si>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</si>
  <si>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</si>
  <si>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</si>
  <si>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</si>
  <si>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</si>
  <si>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</si>
  <si>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</si>
  <si>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</si>
  <si>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</si>
  <si>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</si>
  <si>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</si>
  <si>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</si>
  <si>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</si>
  <si>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</si>
  <si>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</si>
  <si>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</si>
  <si>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</si>
  <si>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</si>
  <si>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</si>
  <si>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</si>
  <si>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</si>
  <si>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</si>
  <si>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</si>
  <si>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</si>
  <si>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</si>
  <si>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</si>
  <si>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</si>
  <si>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</si>
  <si>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</si>
  <si>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</si>
  <si>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</si>
  <si>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</si>
  <si>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</si>
  <si>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</si>
  <si>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</si>
  <si>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</si>
  <si>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</si>
  <si>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</si>
  <si>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</si>
  <si>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</si>
  <si>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</si>
  <si>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</si>
  <si>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</si>
  <si>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</si>
  <si>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</si>
  <si>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</si>
  <si>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</si>
  <si>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</si>
  <si>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</si>
  <si>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</si>
  <si>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</si>
  <si>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</si>
  <si>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</si>
  <si>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</si>
  <si>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</si>
  <si>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</si>
  <si>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</si>
  <si>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</si>
  <si>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</si>
  <si>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</si>
  <si>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</si>
  <si>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</si>
  <si>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</si>
  <si>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</si>
  <si>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</si>
  <si>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</si>
  <si>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</si>
  <si>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</si>
  <si>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</si>
  <si>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</si>
  <si>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</si>
  <si>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</si>
  <si>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</si>
  <si>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</si>
  <si>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</si>
  <si>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</si>
  <si>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</si>
  <si>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</si>
  <si>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</si>
  <si>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</si>
  <si>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</si>
  <si>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</si>
  <si>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</si>
  <si>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</si>
  <si>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</si>
  <si>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</si>
  <si>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</si>
  <si>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</si>
  <si>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</si>
  <si>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</si>
  <si>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</si>
  <si>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</si>
  <si>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</si>
  <si>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</si>
  <si>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</si>
  <si>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</si>
  <si>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</si>
  <si>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</si>
  <si>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</si>
  <si>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</si>
  <si>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</si>
  <si>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</si>
  <si>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</si>
  <si>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</si>
  <si>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</si>
  <si>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</si>
  <si>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</si>
  <si>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</si>
  <si>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</si>
  <si>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</si>
  <si>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</si>
  <si>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</si>
  <si>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</si>
  <si>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</si>
  <si>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</si>
  <si>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</si>
  <si>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</si>
  <si>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</si>
  <si>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</si>
  <si>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</si>
  <si>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</si>
  <si>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</si>
  <si>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</si>
  <si>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</si>
  <si>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</si>
  <si>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</si>
  <si>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</si>
  <si>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</si>
  <si>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</si>
  <si>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</si>
  <si>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</si>
  <si>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</si>
  <si>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</si>
  <si>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</si>
  <si>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</si>
  <si>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</si>
  <si>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</si>
  <si>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</si>
  <si>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</si>
  <si>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</si>
  <si>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</si>
  <si>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</si>
  <si>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</si>
  <si>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</si>
  <si>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</si>
  <si>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</si>
  <si>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</si>
  <si>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</si>
  <si>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</si>
  <si>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</si>
  <si>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</si>
  <si>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</si>
  <si>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</si>
  <si>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</si>
  <si>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</si>
  <si>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</si>
  <si>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</si>
  <si>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</si>
  <si>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</si>
  <si>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</si>
  <si>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</si>
  <si>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</si>
  <si>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</si>
  <si>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</si>
  <si>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</si>
  <si>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</si>
  <si>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</si>
  <si>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</si>
  <si>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</si>
  <si>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</si>
  <si>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</si>
  <si>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</si>
  <si>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</si>
  <si>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</si>
  <si>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</si>
  <si>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</si>
  <si>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</si>
  <si>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</si>
  <si>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</si>
  <si>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</si>
  <si>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</si>
  <si>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</si>
  <si>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</si>
  <si>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</si>
  <si>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</si>
  <si>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</si>
  <si>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</si>
  <si>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</si>
  <si>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</si>
  <si>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</si>
  <si>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</si>
  <si>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</si>
  <si>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</si>
  <si>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</si>
  <si>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</si>
  <si>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</si>
  <si>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</si>
  <si>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</si>
  <si>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</si>
  <si>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</si>
  <si>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</si>
  <si>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</si>
  <si>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</si>
  <si>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</si>
  <si>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</si>
  <si>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</si>
  <si>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</si>
  <si>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</si>
  <si>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</si>
  <si>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</si>
  <si>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</si>
  <si>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</si>
  <si>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</si>
  <si>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</si>
  <si>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</si>
  <si>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</si>
  <si>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</si>
  <si>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</si>
  <si>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</si>
  <si>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</si>
  <si>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</si>
  <si>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</si>
  <si>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</si>
  <si>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</si>
  <si>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</si>
  <si>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</si>
  <si>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</si>
  <si>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</si>
  <si>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</si>
  <si>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</si>
  <si>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</si>
  <si>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</si>
  <si>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</si>
  <si>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</si>
  <si>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</si>
  <si>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</si>
  <si>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</si>
  <si>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</si>
  <si>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</si>
  <si>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</si>
  <si>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</si>
  <si>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</si>
  <si>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</si>
  <si>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</si>
  <si>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</si>
  <si>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</si>
  <si>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</si>
  <si>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</si>
  <si>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</si>
  <si>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</si>
  <si>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</si>
  <si>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</si>
  <si>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</si>
  <si>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</si>
  <si>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</si>
  <si>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</si>
  <si>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</si>
  <si>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</si>
  <si>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</si>
  <si>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</si>
  <si>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</si>
  <si>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</si>
  <si>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</si>
  <si>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</si>
  <si>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</si>
  <si>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</si>
  <si>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</si>
  <si>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</si>
  <si>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</si>
  <si>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</si>
  <si>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</si>
  <si>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</si>
  <si>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</si>
  <si>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</si>
  <si>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</si>
  <si>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</si>
  <si>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</si>
  <si>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</si>
  <si>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</si>
  <si>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</si>
  <si>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</si>
  <si>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</si>
  <si>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</si>
  <si>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</si>
  <si>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</si>
  <si>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</si>
  <si>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</si>
  <si>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</si>
  <si>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</si>
  <si>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</si>
  <si>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</si>
  <si>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</si>
  <si>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</si>
  <si>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</si>
  <si>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</si>
  <si>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</si>
  <si>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</si>
  <si>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</si>
  <si>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</si>
  <si>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</si>
  <si>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</si>
  <si>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</si>
  <si>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</si>
  <si>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</si>
  <si>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</si>
  <si>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</si>
  <si>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</si>
  <si>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</si>
  <si>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</si>
  <si>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</si>
  <si>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</si>
  <si>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</si>
  <si>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</si>
  <si>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</si>
  <si>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</si>
  <si>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</si>
  <si>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</si>
  <si>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</si>
  <si>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</si>
  <si>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</si>
  <si>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</si>
  <si>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</si>
  <si>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</si>
  <si>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</si>
  <si>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</si>
  <si>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</si>
  <si>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</si>
  <si>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</si>
  <si>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</si>
  <si>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</si>
  <si>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</si>
  <si>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</si>
  <si>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</si>
  <si>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</si>
  <si>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</si>
  <si>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</si>
  <si>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</si>
  <si>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</si>
  <si>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</si>
  <si>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</si>
  <si>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</si>
  <si>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</si>
  <si>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</si>
  <si>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</si>
  <si>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</si>
  <si>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</si>
  <si>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</si>
  <si>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</si>
  <si>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</si>
  <si>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</si>
  <si>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</si>
  <si>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</si>
  <si>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</si>
  <si>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</si>
  <si>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</si>
  <si>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</si>
  <si>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</si>
  <si>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</si>
  <si>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</si>
  <si>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</si>
  <si>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</si>
  <si>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</si>
  <si>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</si>
  <si>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</si>
  <si>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</si>
  <si>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</si>
  <si>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</si>
  <si>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</si>
  <si>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</si>
  <si>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</si>
  <si>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</si>
  <si>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</si>
  <si>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</si>
  <si>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</si>
  <si>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</si>
  <si>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</si>
  <si>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</si>
  <si>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</si>
  <si>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</si>
  <si>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</si>
  <si>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</si>
  <si>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</si>
  <si>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</si>
  <si>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</si>
  <si>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</si>
  <si>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</si>
  <si>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</si>
  <si>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</si>
  <si>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</si>
  <si>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</si>
  <si>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</si>
  <si>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</si>
  <si>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</si>
  <si>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</si>
  <si>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</si>
  <si>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</si>
  <si>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</si>
  <si>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</si>
  <si>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</si>
  <si>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</si>
  <si>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</si>
  <si>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</si>
  <si>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</si>
  <si>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</si>
  <si>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</si>
  <si>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</si>
  <si>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</si>
  <si>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</si>
  <si>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</si>
  <si>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</si>
  <si>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</si>
  <si>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</si>
  <si>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</si>
  <si>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</si>
  <si>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</si>
  <si>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</si>
  <si>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</si>
  <si>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</si>
  <si>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</si>
  <si>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</si>
  <si>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</si>
  <si>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</si>
  <si>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</si>
  <si>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</si>
  <si>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</si>
  <si>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</si>
  <si>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</si>
  <si>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</si>
  <si>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</si>
  <si>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</si>
  <si>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</si>
  <si>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</si>
  <si>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</si>
  <si>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</si>
  <si>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</si>
  <si>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</si>
  <si>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</si>
  <si>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</si>
  <si>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</si>
  <si>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</si>
  <si>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</si>
  <si>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</si>
  <si>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</si>
  <si>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</si>
  <si>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</si>
  <si>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</si>
  <si>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</si>
  <si>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</si>
  <si>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</si>
  <si>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</si>
  <si>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</si>
  <si>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</si>
  <si>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</si>
  <si>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</si>
  <si>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</si>
  <si>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</si>
  <si>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</si>
  <si>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</si>
  <si>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</si>
  <si>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</si>
  <si>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</si>
  <si>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</si>
  <si>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</si>
  <si>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</si>
  <si>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</si>
  <si>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</si>
  <si>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</si>
  <si>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</si>
  <si>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</si>
  <si>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</si>
  <si>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</si>
  <si>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</si>
  <si>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</si>
  <si>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</si>
  <si>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</si>
  <si>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</si>
  <si>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</si>
  <si>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</si>
  <si>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</si>
  <si>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</si>
  <si>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</si>
  <si>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</si>
  <si>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</si>
  <si>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</si>
  <si>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</si>
  <si>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</si>
  <si>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</si>
  <si>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</si>
  <si>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</si>
  <si>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</si>
  <si>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</si>
  <si>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</si>
  <si>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</si>
  <si>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</si>
  <si>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</si>
  <si>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</si>
  <si>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</si>
  <si>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</si>
  <si>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</si>
  <si>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</si>
  <si>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</si>
  <si>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</si>
  <si>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</si>
  <si>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</si>
  <si>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</si>
  <si>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</si>
  <si>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</si>
  <si>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</si>
  <si>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</si>
  <si>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</si>
  <si>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</si>
  <si>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</si>
  <si>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</si>
  <si>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</si>
  <si>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</si>
  <si>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</si>
  <si>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</si>
  <si>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</si>
  <si>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</si>
  <si>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</si>
  <si>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</si>
  <si>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</si>
  <si>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</si>
  <si>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</si>
  <si>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</si>
  <si>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</si>
  <si>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</si>
  <si>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</si>
  <si>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</si>
  <si>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</si>
  <si>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</si>
  <si>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</si>
  <si>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</si>
  <si>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</si>
  <si>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</si>
  <si>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</si>
  <si>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</si>
  <si>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</si>
  <si>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</si>
  <si>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</si>
  <si>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</si>
  <si>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</si>
  <si>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</si>
  <si>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</si>
  <si>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</si>
  <si>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</si>
  <si>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</si>
  <si>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</si>
  <si>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</si>
  <si>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</si>
  <si>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</si>
  <si>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</si>
  <si>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</si>
  <si>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</si>
  <si>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</si>
  <si>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</si>
  <si>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</si>
  <si>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</si>
  <si>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</si>
  <si>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</si>
  <si>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</si>
  <si>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</si>
  <si>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</si>
  <si>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</si>
  <si>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</si>
  <si>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</si>
  <si>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</si>
  <si>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</si>
  <si>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</si>
  <si>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</si>
  <si>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</si>
  <si>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</si>
  <si>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</si>
  <si>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</si>
  <si>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</si>
  <si>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</si>
  <si>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</si>
  <si>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</si>
  <si>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</si>
  <si>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</si>
  <si>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</si>
  <si>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</si>
  <si>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</si>
  <si>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</si>
  <si>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</si>
  <si>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</si>
  <si>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</si>
  <si>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</si>
  <si>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</si>
  <si>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</si>
  <si>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</si>
  <si>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</si>
  <si>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</si>
  <si>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</si>
  <si>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</si>
  <si>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</si>
  <si>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</si>
  <si>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</si>
  <si>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</si>
  <si>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</si>
  <si>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</si>
  <si>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</si>
  <si>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</si>
  <si>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</si>
  <si>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</si>
  <si>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</si>
  <si>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</si>
  <si>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</si>
  <si>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</si>
  <si>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</si>
  <si>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</si>
  <si>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</si>
  <si>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</si>
  <si>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</si>
  <si>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</si>
  <si>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</si>
  <si>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</si>
  <si>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</si>
  <si>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</si>
  <si>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</si>
  <si>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</si>
  <si>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</si>
  <si>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</si>
  <si>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</si>
  <si>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</si>
  <si>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</si>
  <si>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</si>
  <si>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</si>
  <si>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</si>
  <si>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</si>
  <si>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</si>
  <si>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</si>
  <si>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</si>
  <si>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</si>
  <si>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</si>
  <si>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</si>
  <si>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</si>
  <si>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</si>
  <si>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</si>
  <si>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</si>
  <si>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</si>
  <si>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</si>
  <si>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</si>
  <si>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</si>
  <si>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</si>
  <si>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</si>
  <si>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</si>
  <si>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</si>
  <si>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</si>
  <si>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</si>
  <si>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</si>
  <si>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</si>
  <si>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</si>
  <si>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</si>
  <si>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</si>
  <si>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</si>
  <si>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</si>
  <si>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</si>
  <si>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</si>
  <si>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</si>
  <si>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</si>
  <si>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</si>
  <si>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</si>
  <si>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</si>
  <si>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</si>
  <si>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</si>
  <si>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</si>
  <si>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</si>
  <si>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</si>
  <si>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</si>
  <si>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</si>
  <si>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</si>
  <si>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</si>
  <si>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</si>
  <si>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</si>
  <si>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</si>
  <si>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</si>
  <si>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</si>
  <si>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</si>
  <si>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</si>
  <si>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</si>
  <si>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</si>
  <si>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</si>
  <si>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</si>
  <si>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</si>
  <si>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</si>
  <si>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</si>
  <si>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</si>
  <si>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</si>
  <si>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</si>
  <si>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</si>
  <si>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</si>
  <si>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</si>
  <si>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</si>
  <si>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</si>
  <si>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</si>
  <si>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</si>
  <si>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</si>
  <si>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</si>
  <si>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</si>
  <si>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</si>
  <si>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</si>
  <si>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</si>
  <si>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</si>
  <si>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</si>
  <si>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</si>
  <si>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</si>
  <si>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</si>
  <si>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</si>
  <si>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</si>
  <si>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</si>
  <si>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</si>
  <si>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</si>
  <si>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</si>
  <si>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</si>
  <si>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</si>
  <si>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</si>
  <si>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</si>
  <si>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</si>
  <si>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</si>
  <si>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</si>
  <si>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</si>
  <si>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</si>
  <si>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</si>
  <si>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</si>
  <si>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</si>
  <si>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</si>
  <si>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</si>
  <si>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</si>
  <si>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</si>
  <si>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</si>
  <si>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</si>
  <si>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</si>
  <si>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</si>
  <si>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</si>
  <si>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</si>
  <si>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</si>
  <si>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</si>
  <si>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</si>
  <si>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</si>
  <si>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</si>
  <si>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</si>
  <si>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</si>
  <si>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</si>
  <si>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</si>
  <si>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</si>
  <si>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</si>
  <si>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</si>
  <si>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</si>
  <si>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</si>
  <si>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</si>
  <si>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</si>
  <si>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</si>
  <si>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</si>
  <si>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</si>
  <si>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</si>
  <si>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</si>
  <si>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</si>
  <si>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</si>
  <si>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</si>
  <si>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</si>
  <si>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</si>
  <si>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</si>
  <si>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</si>
  <si>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</si>
  <si>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</si>
  <si>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</si>
  <si>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</si>
  <si>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</si>
  <si>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</si>
  <si>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</si>
  <si>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</si>
  <si>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</si>
  <si>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</si>
  <si>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</si>
  <si>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</si>
  <si>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</si>
  <si>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</si>
  <si>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</si>
  <si>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</si>
  <si>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</si>
  <si>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</si>
  <si>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</si>
  <si>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</si>
  <si>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</si>
  <si>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</si>
  <si>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</si>
  <si>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</si>
  <si>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</si>
  <si>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</si>
  <si>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</si>
  <si>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</si>
  <si>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</si>
  <si>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</si>
  <si>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</si>
  <si>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</si>
  <si>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</si>
  <si>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</si>
  <si>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</si>
  <si>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</si>
  <si>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</si>
  <si>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</si>
  <si>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</si>
  <si>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</si>
  <si>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</si>
  <si>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</si>
  <si>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</si>
  <si>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</si>
  <si>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</si>
  <si>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</si>
  <si>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</si>
  <si>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</si>
  <si>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</si>
  <si>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</si>
  <si>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</si>
  <si>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</si>
  <si>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</si>
  <si>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</si>
  <si>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</si>
  <si>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</si>
  <si>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</si>
  <si>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</si>
  <si>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</si>
  <si>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</si>
  <si>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</si>
  <si>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</si>
  <si>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</si>
  <si>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</si>
  <si>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</si>
  <si>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</si>
  <si>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</si>
  <si>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</si>
  <si>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</si>
  <si>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</si>
  <si>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</si>
  <si>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</si>
  <si>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</si>
  <si>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</si>
  <si>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</si>
  <si>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</si>
  <si>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</si>
  <si>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</si>
  <si>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</si>
  <si>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</si>
  <si>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</si>
  <si>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</si>
  <si>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</si>
  <si>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</si>
  <si>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</si>
  <si>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</si>
  <si>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</si>
  <si>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</si>
  <si>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</si>
  <si>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</si>
  <si>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</si>
  <si>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</si>
  <si>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</si>
  <si>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</si>
  <si>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</si>
  <si>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</si>
  <si>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</si>
  <si>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</si>
  <si>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</si>
  <si>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</si>
  <si>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</si>
  <si>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</si>
  <si>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</si>
  <si>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</si>
  <si>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</si>
  <si>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</si>
  <si>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</si>
  <si>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</si>
  <si>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</si>
  <si>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</si>
  <si>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</si>
  <si>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</si>
  <si>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</si>
  <si>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</si>
  <si>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</si>
  <si>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</si>
  <si>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</si>
  <si>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</si>
  <si>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</si>
  <si>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</si>
  <si>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</si>
  <si>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</si>
  <si>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</si>
  <si>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</si>
  <si>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</si>
  <si>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</si>
  <si>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</si>
  <si>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</si>
  <si>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</si>
  <si>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</si>
  <si>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</si>
  <si>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</si>
  <si>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</si>
  <si>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</si>
  <si>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</si>
  <si>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</si>
  <si>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</si>
  <si>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</si>
  <si>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</si>
  <si>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</si>
  <si>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</si>
  <si>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</si>
  <si>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</si>
  <si>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</si>
  <si>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</si>
  <si>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</si>
  <si>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</si>
  <si>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</si>
  <si>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</si>
  <si>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</si>
  <si>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</si>
  <si>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</si>
  <si>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</si>
  <si>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</si>
  <si>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</si>
  <si>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</si>
  <si>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</si>
  <si>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</si>
  <si>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</si>
  <si>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</si>
  <si>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</si>
  <si>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</si>
  <si>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</si>
  <si>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</si>
  <si>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</si>
  <si>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</si>
  <si>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</si>
  <si>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</si>
  <si>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</si>
  <si>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</si>
  <si>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</si>
  <si>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</si>
  <si>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</si>
  <si>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</si>
  <si>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</si>
  <si>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</si>
  <si>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</si>
  <si>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</si>
  <si>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</si>
  <si>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</si>
  <si>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</si>
  <si>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</si>
  <si>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</si>
  <si>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</si>
  <si>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</si>
  <si>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</si>
  <si>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</si>
  <si>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</si>
  <si>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</si>
  <si>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</si>
  <si>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</si>
  <si>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</si>
  <si>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</si>
  <si>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</si>
  <si>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</si>
  <si>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</si>
  <si>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</si>
  <si>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</si>
  <si>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</si>
  <si>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</si>
  <si>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</si>
  <si>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</si>
  <si>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</si>
  <si>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</si>
  <si>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</si>
  <si>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</si>
  <si>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</si>
  <si>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</si>
  <si>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</si>
  <si>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</si>
  <si>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</si>
  <si>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</si>
  <si>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</si>
  <si>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</si>
  <si>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</si>
  <si>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</si>
  <si>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</si>
  <si>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</si>
  <si>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</si>
  <si>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</si>
  <si>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</si>
  <si>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</si>
  <si>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</si>
  <si>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</si>
  <si>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</si>
  <si>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</si>
  <si>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</si>
  <si>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</si>
  <si>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</si>
  <si>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</si>
  <si>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</si>
  <si>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</si>
  <si>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</si>
  <si>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</si>
  <si>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</si>
  <si>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</si>
  <si>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</si>
  <si>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</si>
  <si>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</si>
  <si>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</si>
  <si>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</si>
  <si>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</si>
  <si>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</si>
  <si>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</si>
  <si>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</si>
  <si>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</si>
  <si>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</si>
  <si>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</si>
  <si>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</si>
  <si>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</si>
  <si>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</si>
  <si>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</si>
  <si>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</si>
  <si>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</si>
  <si>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</si>
  <si>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</si>
  <si>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</si>
  <si>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</si>
  <si>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</si>
  <si>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</si>
  <si>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</si>
  <si>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</si>
  <si>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</si>
  <si>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</si>
  <si>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</si>
  <si>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</si>
  <si>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</si>
  <si>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</si>
  <si>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</si>
  <si>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</si>
  <si>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</si>
  <si>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</si>
  <si>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</si>
  <si>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</si>
  <si>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</si>
  <si>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</si>
  <si>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</si>
  <si>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</si>
  <si>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</si>
  <si>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</si>
  <si>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</si>
  <si>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</si>
  <si>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</si>
  <si>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</si>
  <si>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</si>
  <si>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</si>
  <si>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</si>
  <si>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</si>
  <si>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</si>
  <si>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</si>
  <si>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</si>
  <si>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</si>
  <si>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</si>
  <si>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</si>
  <si>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</si>
  <si>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</si>
  <si>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</si>
  <si>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</si>
  <si>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</si>
  <si>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</si>
  <si>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</si>
  <si>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</si>
  <si>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</si>
  <si>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</si>
  <si>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</si>
  <si>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</si>
  <si>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</si>
  <si>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</si>
  <si>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</si>
  <si>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</si>
  <si>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</si>
  <si>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</si>
  <si>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</si>
  <si>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</si>
  <si>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</si>
  <si>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</si>
  <si>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</si>
  <si>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</si>
  <si>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</si>
  <si>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</si>
  <si>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</si>
  <si>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</si>
  <si>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</si>
  <si>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</si>
  <si>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</si>
  <si>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</si>
  <si>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</si>
  <si>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</si>
  <si>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</si>
  <si>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</si>
  <si>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</si>
  <si>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</si>
  <si>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</si>
  <si>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</si>
  <si>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</si>
  <si>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</si>
  <si>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</si>
  <si>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</si>
  <si>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</si>
  <si>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</si>
  <si>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</si>
  <si>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</si>
  <si>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</si>
  <si>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</si>
  <si>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</si>
  <si>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</si>
  <si>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</si>
  <si>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</si>
  <si>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</si>
  <si>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</si>
  <si>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</si>
  <si>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</si>
  <si>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</si>
  <si>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</si>
  <si>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</si>
  <si>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</si>
  <si>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</si>
  <si>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</si>
  <si>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</si>
  <si>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</si>
  <si>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</si>
  <si>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</si>
  <si>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</si>
  <si>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</si>
  <si>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</si>
  <si>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</si>
  <si>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</si>
  <si>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</si>
  <si>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</si>
  <si>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</si>
  <si>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</si>
  <si>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</si>
  <si>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</si>
  <si>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</si>
  <si>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</si>
  <si>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</si>
  <si>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</si>
  <si>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</si>
  <si>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</si>
  <si>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</si>
  <si>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</si>
  <si>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</si>
  <si>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</si>
  <si>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</si>
  <si>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</si>
  <si>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</si>
  <si>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</si>
  <si>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</si>
  <si>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</si>
  <si>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</si>
  <si>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</si>
  <si>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</si>
  <si>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</si>
  <si>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</si>
  <si>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</si>
  <si>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</si>
  <si>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</si>
  <si>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</si>
  <si>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</si>
  <si>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</si>
  <si>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</si>
  <si>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</si>
  <si>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</si>
  <si>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</si>
  <si>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</si>
  <si>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</si>
  <si>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</si>
  <si>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</si>
  <si>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</si>
  <si>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</si>
  <si>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</si>
  <si>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</si>
  <si>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</si>
  <si>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</si>
  <si>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</si>
  <si>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</si>
  <si>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</si>
  <si>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</si>
  <si>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</si>
  <si>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</si>
  <si>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</si>
  <si>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</si>
  <si>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</si>
  <si>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</si>
  <si>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</si>
  <si>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</si>
  <si>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</si>
  <si>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</si>
  <si>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</si>
  <si>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</si>
  <si>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</si>
  <si>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</si>
  <si>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</si>
  <si>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</si>
  <si>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</si>
  <si>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</si>
  <si>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</si>
  <si>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</si>
  <si>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</si>
  <si>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</si>
  <si>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</si>
  <si>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</si>
  <si>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</si>
  <si>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</si>
  <si>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</si>
  <si>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</si>
  <si>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</si>
  <si>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</si>
  <si>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</si>
  <si>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</si>
  <si>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</si>
  <si>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</si>
  <si>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</si>
  <si>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</si>
  <si>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</si>
  <si>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</si>
  <si>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</si>
  <si>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</si>
  <si>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</si>
  <si>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</si>
  <si>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</si>
  <si>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</si>
  <si>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</si>
  <si>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</si>
  <si>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</si>
  <si>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</si>
  <si>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</si>
  <si>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</si>
  <si>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</si>
  <si>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</si>
  <si>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</si>
  <si>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</si>
  <si>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</si>
  <si>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</si>
  <si>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</si>
  <si>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</si>
  <si>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</si>
  <si>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</si>
  <si>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</si>
  <si>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</si>
  <si>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</si>
  <si>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</si>
  <si>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</si>
  <si>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</si>
  <si>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</si>
  <si>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</si>
  <si>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</si>
  <si>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</si>
  <si>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</si>
  <si>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</si>
  <si>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</si>
  <si>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</si>
  <si>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</si>
  <si>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</si>
  <si>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</si>
  <si>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</si>
  <si>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</si>
  <si>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</si>
  <si>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</si>
  <si>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</si>
  <si>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</si>
  <si>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</si>
  <si>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</si>
  <si>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</si>
  <si>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</si>
  <si>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</si>
  <si>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</si>
  <si>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</si>
  <si>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</si>
  <si>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</si>
  <si>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</si>
  <si>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</si>
  <si>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</si>
  <si>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</si>
  <si>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</si>
  <si>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</si>
  <si>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</si>
  <si>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</si>
  <si>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</si>
  <si>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</si>
  <si>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</si>
  <si>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</si>
  <si>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</si>
  <si>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</si>
  <si>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</si>
  <si>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</si>
  <si>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</si>
  <si>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</si>
  <si>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</si>
  <si>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</si>
  <si>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</si>
  <si>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</si>
  <si>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</si>
  <si>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</si>
  <si>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</si>
  <si>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</si>
  <si>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</si>
  <si>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</si>
  <si>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</si>
  <si>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</si>
  <si>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</si>
  <si>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</si>
  <si>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</si>
  <si>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</si>
  <si>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</si>
  <si>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</si>
  <si>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</si>
  <si>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</si>
  <si>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</si>
  <si>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</si>
  <si>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</si>
  <si>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</si>
  <si>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</si>
  <si>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</si>
  <si>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</si>
  <si>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</si>
  <si>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</si>
  <si>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</si>
  <si>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</si>
  <si>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</si>
  <si>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</si>
  <si>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</si>
  <si>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</si>
  <si>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</si>
  <si>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</si>
  <si>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</si>
  <si>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</si>
  <si>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</si>
  <si>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</si>
  <si>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</si>
  <si>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</si>
  <si>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</si>
  <si>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</si>
  <si>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</si>
  <si>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</si>
  <si>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</si>
  <si>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</si>
  <si>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</si>
  <si>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</si>
  <si>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</si>
  <si>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</si>
  <si>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</si>
  <si>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</si>
  <si>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</si>
  <si>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</si>
  <si>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</si>
  <si>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</si>
  <si>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</si>
  <si>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</si>
  <si>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</si>
  <si>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</si>
  <si>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</si>
  <si>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</si>
  <si>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</si>
  <si>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</si>
  <si>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</si>
  <si>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</si>
  <si>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</si>
  <si>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</si>
  <si>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</si>
  <si>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</si>
  <si>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</si>
  <si>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</si>
  <si>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</si>
  <si>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</si>
  <si>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</si>
  <si>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</si>
  <si>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</si>
  <si>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</si>
  <si>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</si>
  <si>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</si>
  <si>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</si>
  <si>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</si>
  <si>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</si>
  <si>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</si>
  <si>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</si>
  <si>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</si>
  <si>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</si>
  <si>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</si>
  <si>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</si>
  <si>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</si>
  <si>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</si>
  <si>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</si>
  <si>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</si>
  <si>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</si>
  <si>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</si>
  <si>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</si>
  <si>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</si>
  <si>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</si>
  <si>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</si>
  <si>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</si>
  <si>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</si>
  <si>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</si>
  <si>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</si>
  <si>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</si>
  <si>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</si>
  <si>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</si>
  <si>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</si>
  <si>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</si>
  <si>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</si>
  <si>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</si>
  <si>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</si>
  <si>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</si>
  <si>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</si>
  <si>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</si>
  <si>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</si>
  <si>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</si>
  <si>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</si>
  <si>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</si>
  <si>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</si>
  <si>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</si>
  <si>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</si>
  <si>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</si>
  <si>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</si>
  <si>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</si>
  <si>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</si>
  <si>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</si>
  <si>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</si>
  <si>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</si>
  <si>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</si>
  <si>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</si>
  <si>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</si>
  <si>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</si>
  <si>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</si>
  <si>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</si>
  <si>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</si>
  <si>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</si>
  <si>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</si>
  <si>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</si>
  <si>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</si>
  <si>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</si>
  <si>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</si>
  <si>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</si>
  <si>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</si>
  <si>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</si>
  <si>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</si>
  <si>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</si>
  <si>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</si>
  <si>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</si>
  <si>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</si>
  <si>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</si>
  <si>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</si>
  <si>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</si>
  <si>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</si>
  <si>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</si>
  <si>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</si>
  <si>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</si>
  <si>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</si>
  <si>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</si>
  <si>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</si>
  <si>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</si>
  <si>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</si>
  <si>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</si>
  <si>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</si>
  <si>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</si>
  <si>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</si>
  <si>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</si>
  <si>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</si>
  <si>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</si>
  <si>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</si>
  <si>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</si>
  <si>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</si>
  <si>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</si>
  <si>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</si>
  <si>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</si>
  <si>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</si>
  <si>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</si>
  <si>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</si>
  <si>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</si>
  <si>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</si>
  <si>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</si>
  <si>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</si>
  <si>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</si>
  <si>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</si>
  <si>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</si>
  <si>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</si>
  <si>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</si>
  <si>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</si>
  <si>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</si>
  <si>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</si>
  <si>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</si>
  <si>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</si>
  <si>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</si>
  <si>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</si>
  <si>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</si>
  <si>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</si>
  <si>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</si>
  <si>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</si>
  <si>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</si>
  <si>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</si>
  <si>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</si>
  <si>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</si>
  <si>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</si>
  <si>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</si>
  <si>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</si>
  <si>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</si>
  <si>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</si>
  <si>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</si>
  <si>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</si>
  <si>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</si>
  <si>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</si>
  <si>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</si>
  <si>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</si>
  <si>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</si>
  <si>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</si>
  <si>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</si>
  <si>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</si>
  <si>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</si>
  <si>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</si>
  <si>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</si>
  <si>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</si>
  <si>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</si>
  <si>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</si>
  <si>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</si>
  <si>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</si>
  <si>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</si>
  <si>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</si>
  <si>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</si>
  <si>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</si>
  <si>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</si>
  <si>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</si>
  <si>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</si>
  <si>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</si>
  <si>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</si>
  <si>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</si>
  <si>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</si>
  <si>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</si>
  <si>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</si>
  <si>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</si>
  <si>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</si>
  <si>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</si>
  <si>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</si>
  <si>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</si>
  <si>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</si>
  <si>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</si>
  <si>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</si>
  <si>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</si>
  <si>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</si>
  <si>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</si>
  <si>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</si>
  <si>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</si>
  <si>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</si>
  <si>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</si>
  <si>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</si>
  <si>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</si>
  <si>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</si>
  <si>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</si>
  <si>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</si>
  <si>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</si>
  <si>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</si>
  <si>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</si>
  <si>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</si>
  <si>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</si>
  <si>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</si>
  <si>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</si>
  <si>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</si>
  <si>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</si>
  <si>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</si>
  <si>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</si>
  <si>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</si>
  <si>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</si>
  <si>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</si>
  <si>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</si>
  <si>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</si>
  <si>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</si>
  <si>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</si>
  <si>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</si>
  <si>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</si>
  <si>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</si>
  <si>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</si>
  <si>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</si>
  <si>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</si>
  <si>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</si>
  <si>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</si>
  <si>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</si>
  <si>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</si>
  <si>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</si>
  <si>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</si>
  <si>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</si>
  <si>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</si>
  <si>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</si>
  <si>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</si>
  <si>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</si>
  <si>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</si>
  <si>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</si>
  <si>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</si>
  <si>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</si>
  <si>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</si>
  <si>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</si>
  <si>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</si>
  <si>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</si>
  <si>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</si>
  <si>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</si>
  <si>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</si>
  <si>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</si>
  <si>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</si>
  <si>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</si>
  <si>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</si>
  <si>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</si>
  <si>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</si>
  <si>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</si>
  <si>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</si>
  <si>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</si>
  <si>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</si>
  <si>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</si>
  <si>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</si>
  <si>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</si>
  <si>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</si>
  <si>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</si>
  <si>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</si>
  <si>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</si>
  <si>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</si>
  <si>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</si>
  <si>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</si>
  <si>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</si>
  <si>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</si>
  <si>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</si>
  <si>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</si>
  <si>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</si>
  <si>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</si>
  <si>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</si>
  <si>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</si>
  <si>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</si>
  <si>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</si>
  <si>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</si>
  <si>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</si>
  <si>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</si>
  <si>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</si>
  <si>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</si>
  <si>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</si>
  <si>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</si>
  <si>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</si>
  <si>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</si>
  <si>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</si>
  <si>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</si>
  <si>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</si>
  <si>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</si>
  <si>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</si>
  <si>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</si>
  <si>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</si>
  <si>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</si>
  <si>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</si>
  <si>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</si>
  <si>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</si>
  <si>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</si>
  <si>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</si>
  <si>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</si>
  <si>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</si>
  <si>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</si>
  <si>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</si>
  <si>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</si>
  <si>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</si>
  <si>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</si>
  <si>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</si>
  <si>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</si>
  <si>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</si>
  <si>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</si>
  <si>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</si>
  <si>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</si>
  <si>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</si>
  <si>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</si>
  <si>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</si>
  <si>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</si>
  <si>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</si>
  <si>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</si>
  <si>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</si>
  <si>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</si>
  <si>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</si>
  <si>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</si>
  <si>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</si>
  <si>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</si>
  <si>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</si>
  <si>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</si>
  <si>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</si>
  <si>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</si>
  <si>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</si>
  <si>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</si>
  <si>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</si>
  <si>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</si>
  <si>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</si>
  <si>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</si>
  <si>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</si>
  <si>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</si>
  <si>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</si>
  <si>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</si>
  <si>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</si>
  <si>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</si>
  <si>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</si>
  <si>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</si>
  <si>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</si>
  <si>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</si>
  <si>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</si>
  <si>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</si>
  <si>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</si>
  <si>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</si>
  <si>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</si>
  <si>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</si>
  <si>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</si>
  <si>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</si>
  <si>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</si>
  <si>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</si>
  <si>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</si>
  <si>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</si>
  <si>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</si>
  <si>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</si>
  <si>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</si>
  <si>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</si>
  <si>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</si>
  <si>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</si>
  <si>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</si>
  <si>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</si>
  <si>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</si>
  <si>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</si>
  <si>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</si>
  <si>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</si>
  <si>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</si>
  <si>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</si>
  <si>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</si>
  <si>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</si>
  <si>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</si>
  <si>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</si>
  <si>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</si>
  <si>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</si>
  <si>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</si>
  <si>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</si>
  <si>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</si>
  <si>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</si>
  <si>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</si>
  <si>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</si>
  <si>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</si>
  <si>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</si>
  <si>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</si>
  <si>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</si>
  <si>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</si>
  <si>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</si>
  <si>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</si>
  <si>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</si>
  <si>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</si>
  <si>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</si>
  <si>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</si>
  <si>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</si>
  <si>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</si>
  <si>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</si>
  <si>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</si>
  <si>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</si>
  <si>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</si>
  <si>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</si>
  <si>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</si>
  <si>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</si>
  <si>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</si>
  <si>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</si>
  <si>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</si>
  <si>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</si>
  <si>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</si>
  <si>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</si>
  <si>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</si>
  <si>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</si>
  <si>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</si>
  <si>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</si>
  <si>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</si>
  <si>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</si>
  <si>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</si>
  <si>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</si>
  <si>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</si>
  <si>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</si>
  <si>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</si>
  <si>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</si>
  <si>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</si>
  <si>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</si>
  <si>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</si>
  <si>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</si>
  <si>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</si>
  <si>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</si>
  <si>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</si>
  <si>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</si>
  <si>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</si>
  <si>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</si>
  <si>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</si>
  <si>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</si>
  <si>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</si>
  <si>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</si>
  <si>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</si>
  <si>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</si>
  <si>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</si>
  <si>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</si>
  <si>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</si>
  <si>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</si>
  <si>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</si>
  <si>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</si>
  <si>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</si>
  <si>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</si>
  <si>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</si>
  <si>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</si>
  <si>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</si>
  <si>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</si>
  <si>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</si>
  <si>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</si>
  <si>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</si>
  <si>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</si>
  <si>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</si>
  <si>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</si>
  <si>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</si>
  <si>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</si>
  <si>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</si>
  <si>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</si>
  <si>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</si>
  <si>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</si>
  <si>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</si>
  <si>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</si>
  <si>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</si>
  <si>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</si>
  <si>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</si>
  <si>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</si>
  <si>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</si>
  <si>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</si>
  <si>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</si>
  <si>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</si>
  <si>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</si>
  <si>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</si>
  <si>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</si>
  <si>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</si>
  <si>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</si>
  <si>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</si>
  <si>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</si>
  <si>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</si>
  <si>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</si>
  <si>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</si>
  <si>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</si>
  <si>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</si>
  <si>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</si>
  <si>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</si>
  <si>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</si>
  <si>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</si>
  <si>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</si>
  <si>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</si>
  <si>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</si>
  <si>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</si>
  <si>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</si>
  <si>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</si>
  <si>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</si>
  <si>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</si>
  <si>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</si>
  <si>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</si>
  <si>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</si>
  <si>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</si>
  <si>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</si>
  <si>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</si>
  <si>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</si>
  <si>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</si>
  <si>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</si>
  <si>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</si>
  <si>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</si>
  <si>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</si>
  <si>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</si>
  <si>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</si>
  <si>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</si>
  <si>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</si>
  <si>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</si>
  <si>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</si>
  <si>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</si>
  <si>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</si>
  <si>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</si>
  <si>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</si>
  <si>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</si>
  <si>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</si>
  <si>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</si>
  <si>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</si>
  <si>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</si>
  <si>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</si>
  <si>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</si>
  <si>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</si>
  <si>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</si>
  <si>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</si>
  <si>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</si>
  <si>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</si>
  <si>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</si>
  <si>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</si>
  <si>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</si>
  <si>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</si>
  <si>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</si>
  <si>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</si>
  <si>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</si>
  <si>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</si>
  <si>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</si>
  <si>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</si>
  <si>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</si>
  <si>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</si>
  <si>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</si>
  <si>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</si>
  <si>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</si>
  <si>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</si>
  <si>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</si>
  <si>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</si>
  <si>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</si>
  <si>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</si>
  <si>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</si>
  <si>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</si>
  <si>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</si>
  <si>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</si>
  <si>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</si>
  <si>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</si>
  <si>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</si>
  <si>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</si>
  <si>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</si>
  <si>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</si>
  <si>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</si>
  <si>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</si>
  <si>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</si>
  <si>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</si>
  <si>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</si>
  <si>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</si>
  <si>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</si>
  <si>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</si>
  <si>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</si>
  <si>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</si>
  <si>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</si>
  <si>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</si>
  <si>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</si>
  <si>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</si>
  <si>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</si>
  <si>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</si>
  <si>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</si>
  <si>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</si>
  <si>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</si>
  <si>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</si>
  <si>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</si>
  <si>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</si>
  <si>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</si>
  <si>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</si>
  <si>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</si>
  <si>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</si>
  <si>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</si>
  <si>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</si>
  <si>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</si>
  <si>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</si>
  <si>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</si>
  <si>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</si>
  <si>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</si>
  <si>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</si>
  <si>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</si>
  <si>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</si>
  <si>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</si>
  <si>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</si>
  <si>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</si>
  <si>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</si>
  <si>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</si>
  <si>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</si>
  <si>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</si>
  <si>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</si>
  <si>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</si>
  <si>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</si>
  <si>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</si>
  <si>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</si>
  <si>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</si>
  <si>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</si>
  <si>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</si>
  <si>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</si>
  <si>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</si>
  <si>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</si>
  <si>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</si>
  <si>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</si>
  <si>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</si>
  <si>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</si>
  <si>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</si>
  <si>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</si>
  <si>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</si>
  <si>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</si>
  <si>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</si>
  <si>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</si>
  <si>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</si>
  <si>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</si>
  <si>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</si>
  <si>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</si>
  <si>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</si>
  <si>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</si>
  <si>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</si>
  <si>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</si>
  <si>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</si>
  <si>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</si>
  <si>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</si>
  <si>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</si>
  <si>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</si>
  <si>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</si>
  <si>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</si>
  <si>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</si>
  <si>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</si>
  <si>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</si>
  <si>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</si>
  <si>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</si>
  <si>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</si>
  <si>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</si>
  <si>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</si>
  <si>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</si>
  <si>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</si>
  <si>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</si>
  <si>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</si>
  <si>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</si>
  <si>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</si>
  <si>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</si>
  <si>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</si>
  <si>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</si>
  <si>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</si>
  <si>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</si>
  <si>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</si>
  <si>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</si>
  <si>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</si>
  <si>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</si>
  <si>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</si>
  <si>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</si>
  <si>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</si>
  <si>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</si>
  <si>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</si>
  <si>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</si>
  <si>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</si>
  <si>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</si>
  <si>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</si>
  <si>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</si>
  <si>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</si>
  <si>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</si>
  <si>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</si>
  <si>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</si>
  <si>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</si>
  <si>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</si>
  <si>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</si>
  <si>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</si>
  <si>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</si>
  <si>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</si>
  <si>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</si>
  <si>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</si>
  <si>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</si>
  <si>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</si>
  <si>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</si>
  <si>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</si>
  <si>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</si>
  <si>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</si>
  <si>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</si>
  <si>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</si>
  <si>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</si>
  <si>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</si>
  <si>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</si>
  <si>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</si>
  <si>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</si>
  <si>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</si>
  <si>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</si>
  <si>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</si>
  <si>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</si>
  <si>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</si>
  <si>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</si>
  <si>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</si>
  <si>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</si>
  <si>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</si>
  <si>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</si>
  <si>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</si>
  <si>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</si>
  <si>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</si>
  <si>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</si>
  <si>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</si>
  <si>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</si>
  <si>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</si>
  <si>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</si>
  <si>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</si>
  <si>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</si>
  <si>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</si>
  <si>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</si>
  <si>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</si>
  <si>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</si>
  <si>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</si>
  <si>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</si>
  <si>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</si>
  <si>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</si>
  <si>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</si>
  <si>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</si>
  <si>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</si>
  <si>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</si>
  <si>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</si>
  <si>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</si>
  <si>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</si>
  <si>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</si>
  <si>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</si>
  <si>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</si>
  <si>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</si>
  <si>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</si>
  <si>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</si>
  <si>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</si>
  <si>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</si>
  <si>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</si>
  <si>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</si>
  <si>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</si>
  <si>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</si>
  <si>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</si>
  <si>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</si>
  <si>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</si>
  <si>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</si>
  <si>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</si>
  <si>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</si>
  <si>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</si>
  <si>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</si>
  <si>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</si>
  <si>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</si>
  <si>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</si>
  <si>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</si>
  <si>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</si>
  <si>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</si>
  <si>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</si>
  <si>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</si>
  <si>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</si>
  <si>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</si>
  <si>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</si>
  <si>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</si>
  <si>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</si>
  <si>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</si>
  <si>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</si>
  <si>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</si>
  <si>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</si>
  <si>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</si>
  <si>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</si>
  <si>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</si>
  <si>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</si>
  <si>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</si>
  <si>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</si>
  <si>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</si>
  <si>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</si>
  <si>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</si>
  <si>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</si>
  <si>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</si>
  <si>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</si>
  <si>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</si>
  <si>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</si>
  <si>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</si>
  <si>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</si>
  <si>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</si>
  <si>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</si>
  <si>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</si>
  <si>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</si>
  <si>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</si>
  <si>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</si>
  <si>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</si>
  <si>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</si>
  <si>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</si>
  <si>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</si>
  <si>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</si>
  <si>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</si>
  <si>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</si>
  <si>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</si>
  <si>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</si>
  <si>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</si>
  <si>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</si>
  <si>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</si>
  <si>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</si>
  <si>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</si>
  <si>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</si>
  <si>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</si>
  <si>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</si>
  <si>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</si>
  <si>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</si>
  <si>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</si>
  <si>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</si>
  <si>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</si>
  <si>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</si>
  <si>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</si>
  <si>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</si>
  <si>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</si>
  <si>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</si>
  <si>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</si>
  <si>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</si>
  <si>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</si>
  <si>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</si>
  <si>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</si>
  <si>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</si>
  <si>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</si>
  <si>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</si>
  <si>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</si>
  <si>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</si>
  <si>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</si>
  <si>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</si>
  <si>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</si>
  <si>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</si>
  <si>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</si>
  <si>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</si>
  <si>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</si>
  <si>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</si>
  <si>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</si>
  <si>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</si>
  <si>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</si>
  <si>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</si>
  <si>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</si>
  <si>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</si>
  <si>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</si>
  <si>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</si>
  <si>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</si>
  <si>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</si>
  <si>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</si>
  <si>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</si>
  <si>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</si>
  <si>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</si>
  <si>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</si>
  <si>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</si>
  <si>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</si>
  <si>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</si>
  <si>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</si>
  <si>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</si>
  <si>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</si>
  <si>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</si>
  <si>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</si>
  <si>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</si>
  <si>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</si>
  <si>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</si>
  <si>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</si>
  <si>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</si>
  <si>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</si>
  <si>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</si>
  <si>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</si>
  <si>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</si>
  <si>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</si>
  <si>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</si>
  <si>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</si>
  <si>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</si>
  <si>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</si>
  <si>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</si>
  <si>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</si>
  <si>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</si>
  <si>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</si>
  <si>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</si>
  <si>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</si>
  <si>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</si>
  <si>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</si>
  <si>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</si>
  <si>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</si>
  <si>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</si>
  <si>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</si>
  <si>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</si>
  <si>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</si>
  <si>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</si>
  <si>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</si>
  <si>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</si>
  <si>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</si>
  <si>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</si>
  <si>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</si>
  <si>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</si>
  <si>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</si>
  <si>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</si>
  <si>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</si>
  <si>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</si>
  <si>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</si>
  <si>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</si>
  <si>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</si>
  <si>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</si>
  <si>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</si>
  <si>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</si>
  <si>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</si>
  <si>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</si>
  <si>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</si>
  <si>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</si>
  <si>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</si>
  <si>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</si>
  <si>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</si>
  <si>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</si>
  <si>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</si>
  <si>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</si>
  <si>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</si>
  <si>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</si>
  <si>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</si>
  <si>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</si>
  <si>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</si>
  <si>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</si>
  <si>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</si>
  <si>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</si>
  <si>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</si>
  <si>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</si>
  <si>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</si>
  <si>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</si>
  <si>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</si>
  <si>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</si>
  <si>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</si>
  <si>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</si>
  <si>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</si>
  <si>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</si>
  <si>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</si>
  <si>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</si>
  <si>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</si>
  <si>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</si>
  <si>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</si>
  <si>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</si>
  <si>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</si>
  <si>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</si>
  <si>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</si>
  <si>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</si>
  <si>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</si>
  <si>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</si>
  <si>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</si>
  <si>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</si>
  <si>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</si>
  <si>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</si>
  <si>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</si>
  <si>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</si>
  <si>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</si>
  <si>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</si>
  <si>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</si>
  <si>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</si>
  <si>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</si>
  <si>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</si>
  <si>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</si>
  <si>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</si>
  <si>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</si>
  <si>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</si>
  <si>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</si>
  <si>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</si>
  <si>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</si>
  <si>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</si>
  <si>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</si>
  <si>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</si>
  <si>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</si>
  <si>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</si>
  <si>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</si>
  <si>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</si>
  <si>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</si>
  <si>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</si>
  <si>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</si>
  <si>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</si>
  <si>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</si>
  <si>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</si>
  <si>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</si>
  <si>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</si>
  <si>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</si>
  <si>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</si>
  <si>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</si>
  <si>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</si>
  <si>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</si>
  <si>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</si>
  <si>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</si>
  <si>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</si>
  <si>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</si>
  <si>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</si>
  <si>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</si>
  <si>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</si>
  <si>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</si>
  <si>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</si>
  <si>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</si>
  <si>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</si>
  <si>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</si>
  <si>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</si>
  <si>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</si>
  <si>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</si>
  <si>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</si>
  <si>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</si>
  <si>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</si>
  <si>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</si>
  <si>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</si>
  <si>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</si>
  <si>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</si>
  <si>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</si>
  <si>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</si>
  <si>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</si>
  <si>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</si>
  <si>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</si>
  <si>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</si>
  <si>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</si>
  <si>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</si>
  <si>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</si>
  <si>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</si>
  <si>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</si>
  <si>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</si>
  <si>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</si>
  <si>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</si>
  <si>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</si>
  <si>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</si>
  <si>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</si>
  <si>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</si>
  <si>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</si>
  <si>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</si>
  <si>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</si>
  <si>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</si>
  <si>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</si>
  <si>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</si>
  <si>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</si>
  <si>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</si>
  <si>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</si>
  <si>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</si>
  <si>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</si>
  <si>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</si>
  <si>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</si>
  <si>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</si>
  <si>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</si>
  <si>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</si>
  <si>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</si>
  <si>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</si>
  <si>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</si>
  <si>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</si>
  <si>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</si>
  <si>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</si>
  <si>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</si>
  <si>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</si>
  <si>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</si>
  <si>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</si>
  <si>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</si>
  <si>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</si>
  <si>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</si>
  <si>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</si>
  <si>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</si>
  <si>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</si>
  <si>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</si>
  <si>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</si>
  <si>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</si>
  <si>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</si>
  <si>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</si>
  <si>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</si>
  <si>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</si>
  <si>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</si>
  <si>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</si>
  <si>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</si>
  <si>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</si>
  <si>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</si>
  <si>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</si>
  <si>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</si>
  <si>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</si>
  <si>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</si>
  <si>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</si>
  <si>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</si>
  <si>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</si>
  <si>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</si>
  <si>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</si>
  <si>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</si>
  <si>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</si>
  <si>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</si>
  <si>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</si>
  <si>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</si>
  <si>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</si>
  <si>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</si>
  <si>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</si>
  <si>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</si>
  <si>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</si>
  <si>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</si>
  <si>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</si>
  <si>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</si>
  <si>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</si>
  <si>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</si>
  <si>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</si>
  <si>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</si>
  <si>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</si>
  <si>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</si>
  <si>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</si>
  <si>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</si>
  <si>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</si>
  <si>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</si>
  <si>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</si>
  <si>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</si>
  <si>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</si>
  <si>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</si>
  <si>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</si>
  <si>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</si>
  <si>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</si>
  <si>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</si>
  <si>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</si>
  <si>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</si>
  <si>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</si>
  <si>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</si>
  <si>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</si>
  <si>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</si>
  <si>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</si>
  <si>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</si>
  <si>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</si>
  <si>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</si>
  <si>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</si>
  <si>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</si>
  <si>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</si>
  <si>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</si>
  <si>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</si>
  <si>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</si>
  <si>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</si>
  <si>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</si>
  <si>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</si>
  <si>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</si>
  <si>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</si>
  <si>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</si>
  <si>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</si>
  <si>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</si>
  <si>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</si>
  <si>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</si>
  <si>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</si>
  <si>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</si>
  <si>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</si>
  <si>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</si>
  <si>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</si>
  <si>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</si>
  <si>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</si>
  <si>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</si>
  <si>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</si>
  <si>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</si>
  <si>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</si>
  <si>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</si>
  <si>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</si>
  <si>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</si>
  <si>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</si>
  <si>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</si>
  <si>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</si>
  <si>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</si>
  <si>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</si>
  <si>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</si>
  <si>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</si>
  <si>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</si>
  <si>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</si>
  <si>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</si>
  <si>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</si>
  <si>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</si>
  <si>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</si>
  <si>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</si>
  <si>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</si>
  <si>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</si>
  <si>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</si>
  <si>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</si>
  <si>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</si>
  <si>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</si>
  <si>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</si>
  <si>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</si>
  <si>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</si>
  <si>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</si>
  <si>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</si>
  <si>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</si>
  <si>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</si>
  <si>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</si>
  <si>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</si>
  <si>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</si>
  <si>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</si>
  <si>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</si>
  <si>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</si>
  <si>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</si>
  <si>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</si>
  <si>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</si>
  <si>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</si>
  <si>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</si>
  <si>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</si>
  <si>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</si>
  <si>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</si>
  <si>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</si>
  <si>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</si>
  <si>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</si>
  <si>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</si>
  <si>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</si>
  <si>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</si>
  <si>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</si>
  <si>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</si>
  <si>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</si>
  <si>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</si>
  <si>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</si>
  <si>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</si>
  <si>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</si>
  <si>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</si>
  <si>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</si>
  <si>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</si>
  <si>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</si>
  <si>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</si>
  <si>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</si>
  <si>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</si>
  <si>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</si>
  <si>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</si>
  <si>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</si>
  <si>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</si>
  <si>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</si>
  <si>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</si>
  <si>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</si>
  <si>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</si>
  <si>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</si>
  <si>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</si>
  <si>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</si>
  <si>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</si>
  <si>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</si>
  <si>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</si>
  <si>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</si>
  <si>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</si>
  <si>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</si>
  <si>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</si>
  <si>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</si>
  <si>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</si>
  <si>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</si>
  <si>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</si>
  <si>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</si>
  <si>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</si>
  <si>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</si>
  <si>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</si>
  <si>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</si>
  <si>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</si>
  <si>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</si>
  <si>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</si>
  <si>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</si>
  <si>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</si>
  <si>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</si>
  <si>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</si>
  <si>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</si>
  <si>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</si>
  <si>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</si>
  <si>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</si>
  <si>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</si>
  <si>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</si>
  <si>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</si>
  <si>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</si>
  <si>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</si>
  <si>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</si>
  <si>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</si>
  <si>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</si>
  <si>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</si>
  <si>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</si>
  <si>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</si>
  <si>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</si>
  <si>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</si>
  <si>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</si>
  <si>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</si>
  <si>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</si>
  <si>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</si>
  <si>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</si>
  <si>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</si>
  <si>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</si>
  <si>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</si>
  <si>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</si>
  <si>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</si>
  <si>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</si>
  <si>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</si>
  <si>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</si>
  <si>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</si>
  <si>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</si>
  <si>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</si>
  <si>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</si>
  <si>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</si>
  <si>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</si>
  <si>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</si>
  <si>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</si>
  <si>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</si>
  <si>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</si>
  <si>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</si>
  <si>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</si>
  <si>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</si>
  <si>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</si>
  <si>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</si>
  <si>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</si>
  <si>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</si>
  <si>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</si>
  <si>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</si>
  <si>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</si>
  <si>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</si>
  <si>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</si>
  <si>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</si>
  <si>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</si>
  <si>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</si>
  <si>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</si>
  <si>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</si>
  <si>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</si>
  <si>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</si>
  <si>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</si>
  <si>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</si>
  <si>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</si>
  <si>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</si>
  <si>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</si>
  <si>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</si>
  <si>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</si>
  <si>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</si>
  <si>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</si>
  <si>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</si>
  <si>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</si>
  <si>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</si>
  <si>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</si>
  <si>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</si>
  <si>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</si>
  <si>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</si>
  <si>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</si>
  <si>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</si>
  <si>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</si>
  <si>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</si>
  <si>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</si>
  <si>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</si>
  <si>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</si>
  <si>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</si>
  <si>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</si>
  <si>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</si>
  <si>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</si>
  <si>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</si>
  <si>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</si>
  <si>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</si>
  <si>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</si>
  <si>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</si>
  <si>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</si>
  <si>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</si>
  <si>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</si>
  <si>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</si>
  <si>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</si>
  <si>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</si>
  <si>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</si>
  <si>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</si>
  <si>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</si>
  <si>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</si>
  <si>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</si>
  <si>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</si>
  <si>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</si>
  <si>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</si>
  <si>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</si>
  <si>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</si>
  <si>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</si>
  <si>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</si>
  <si>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</si>
  <si>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</si>
  <si>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</si>
  <si>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</si>
  <si>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</si>
  <si>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</si>
  <si>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</si>
  <si>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</si>
  <si>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</si>
  <si>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</si>
  <si>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</si>
  <si>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</si>
  <si>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</si>
  <si>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</si>
  <si>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</si>
  <si>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</si>
  <si>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</si>
  <si>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</si>
  <si>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</si>
  <si>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</si>
  <si>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</si>
  <si>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</si>
  <si>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</si>
  <si>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</si>
  <si>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</si>
  <si>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</si>
  <si>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</si>
  <si>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</si>
  <si>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</si>
  <si>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</si>
  <si>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</si>
  <si>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</si>
  <si>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</si>
  <si>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</si>
  <si>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</si>
  <si>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</si>
  <si>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</si>
  <si>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</si>
  <si>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</si>
  <si>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</si>
  <si>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</si>
  <si>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</si>
  <si>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</si>
  <si>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</si>
  <si>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</si>
  <si>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</si>
  <si>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</si>
  <si>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</si>
  <si>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</si>
  <si>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</si>
  <si>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</si>
  <si>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</si>
  <si>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</si>
  <si>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</si>
  <si>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</si>
  <si>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</si>
  <si>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</si>
  <si>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</si>
  <si>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</si>
  <si>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</si>
  <si>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</si>
  <si>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</si>
  <si>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</si>
  <si>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</si>
  <si>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</si>
  <si>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</si>
  <si>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</si>
  <si>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</si>
  <si>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</si>
  <si>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</si>
  <si>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</si>
  <si>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</si>
  <si>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</si>
  <si>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</si>
  <si>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</si>
  <si>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</si>
  <si>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</si>
  <si>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</si>
  <si>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</si>
  <si>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</si>
  <si>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</si>
  <si>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</si>
  <si>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</si>
  <si>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</si>
  <si>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</si>
  <si>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</si>
  <si>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</si>
  <si>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</si>
  <si>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</si>
  <si>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</si>
  <si>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</si>
  <si>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</si>
  <si>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</si>
  <si>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</si>
  <si>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</si>
  <si>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</si>
  <si>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</si>
  <si>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</si>
  <si>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</si>
  <si>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</si>
  <si>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</si>
  <si>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</si>
  <si>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</si>
  <si>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</si>
  <si>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</si>
  <si>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</si>
  <si>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</si>
  <si>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</si>
  <si>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</si>
  <si>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</si>
  <si>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</si>
  <si>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</si>
  <si>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</si>
  <si>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</si>
  <si>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</si>
  <si>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</si>
  <si>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</si>
  <si>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</si>
  <si>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</si>
  <si>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</si>
  <si>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</si>
  <si>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</si>
  <si>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</si>
  <si>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</si>
  <si>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</si>
  <si>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</si>
  <si>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</si>
  <si>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</si>
  <si>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</si>
  <si>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</si>
  <si>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</si>
  <si>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</si>
  <si>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</si>
  <si>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</si>
  <si>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</si>
  <si>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</si>
  <si>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</si>
  <si>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</si>
  <si>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</si>
  <si>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</si>
  <si>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</si>
  <si>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</si>
  <si>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</si>
  <si>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</si>
  <si>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</si>
  <si>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</si>
  <si>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</si>
  <si>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</si>
  <si>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</si>
  <si>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</si>
  <si>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</si>
  <si>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</si>
  <si>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</si>
  <si>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</si>
  <si>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</si>
  <si>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</si>
  <si>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</si>
  <si>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</si>
  <si>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</si>
  <si>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</si>
  <si>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</si>
  <si>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</si>
  <si>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</si>
  <si>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</si>
  <si>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</si>
  <si>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</si>
  <si>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</si>
  <si>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</si>
  <si>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</si>
  <si>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</si>
  <si>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</si>
  <si>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</si>
  <si>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</si>
  <si>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</si>
  <si>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</si>
  <si>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</si>
  <si>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</si>
  <si>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</si>
  <si>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</si>
  <si>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</si>
  <si>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</si>
  <si>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</si>
  <si>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</si>
  <si>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</si>
  <si>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</si>
  <si>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</si>
  <si>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</si>
  <si>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</si>
  <si>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</si>
  <si>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</si>
  <si>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</si>
  <si>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</si>
  <si>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</si>
  <si>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</si>
  <si>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</si>
  <si>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</si>
  <si>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</si>
  <si>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</si>
  <si>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</si>
  <si>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</si>
  <si>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</si>
  <si>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</si>
  <si>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</si>
  <si>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</si>
  <si>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</si>
  <si>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</si>
  <si>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</si>
  <si>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</si>
  <si>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</si>
  <si>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</si>
  <si>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</si>
  <si>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</si>
  <si>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</si>
  <si>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</si>
  <si>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</si>
  <si>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</si>
  <si>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</si>
  <si>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</si>
  <si>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</si>
  <si>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</si>
  <si>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</si>
  <si>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</si>
  <si>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</si>
  <si>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</si>
  <si>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</si>
  <si>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</si>
  <si>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</si>
  <si>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</si>
  <si>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</si>
  <si>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</si>
  <si>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</si>
  <si>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</si>
  <si>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</si>
  <si>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</si>
  <si>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</si>
  <si>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</si>
  <si>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</si>
  <si>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</si>
  <si>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</si>
  <si>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</si>
  <si>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</si>
  <si>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</si>
  <si>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</si>
  <si>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</si>
  <si>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</si>
  <si>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</si>
  <si>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</si>
  <si>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</si>
  <si>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</si>
  <si>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</si>
  <si>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</si>
  <si>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</si>
  <si>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</si>
  <si>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</si>
  <si>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</si>
  <si>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</si>
  <si>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</si>
  <si>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</si>
  <si>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</si>
  <si>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</si>
  <si>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</si>
  <si>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</si>
  <si>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</si>
  <si>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</si>
  <si>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</si>
  <si>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</si>
  <si>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</si>
  <si>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</si>
  <si>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</si>
  <si>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</si>
  <si>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</si>
  <si>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</si>
  <si>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</si>
  <si>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</si>
  <si>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</si>
  <si>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</si>
  <si>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</si>
  <si>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</si>
  <si>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</si>
  <si>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</si>
  <si>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</si>
  <si>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</si>
  <si>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</si>
  <si>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</si>
  <si>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</si>
  <si>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</si>
  <si>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</si>
  <si>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</si>
  <si>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</si>
  <si>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</si>
  <si>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</si>
  <si>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</si>
  <si>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</si>
  <si>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</si>
  <si>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</si>
  <si>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</si>
  <si>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</si>
  <si>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</si>
  <si>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</si>
  <si>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</si>
  <si>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</si>
  <si>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</si>
  <si>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</si>
  <si>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</si>
  <si>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</si>
  <si>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</si>
  <si>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</si>
  <si>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</si>
  <si>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</si>
  <si>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</si>
  <si>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</si>
  <si>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</si>
  <si>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</si>
  <si>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</si>
  <si>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</si>
  <si>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</si>
  <si>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</si>
  <si>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</si>
  <si>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</si>
  <si>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</si>
  <si>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</si>
  <si>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</si>
  <si>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</si>
  <si>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</si>
  <si>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</si>
  <si>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</si>
  <si>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</si>
  <si>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</si>
  <si>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</si>
  <si>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</si>
  <si>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</si>
  <si>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</si>
  <si>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</si>
  <si>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</si>
  <si>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</si>
  <si>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</si>
  <si>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</si>
  <si>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</si>
  <si>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</si>
  <si>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</si>
  <si>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</si>
  <si>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</si>
  <si>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</si>
  <si>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</si>
  <si>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</si>
  <si>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</si>
  <si>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</si>
  <si>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</si>
  <si>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</si>
  <si>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</si>
  <si>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</si>
  <si>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</si>
  <si>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</si>
  <si>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</si>
  <si>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</si>
  <si>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</si>
  <si>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</si>
  <si>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</si>
  <si>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</si>
  <si>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</si>
  <si>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</si>
  <si>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</si>
  <si>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</si>
  <si>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</si>
  <si>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</si>
  <si>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</si>
  <si>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</si>
  <si>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</si>
  <si>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</si>
  <si>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</si>
  <si>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</si>
  <si>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</si>
  <si>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</si>
  <si>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</si>
  <si>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</si>
  <si>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</si>
  <si>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</si>
  <si>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</si>
  <si>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</si>
  <si>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</si>
  <si>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</si>
  <si>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</si>
  <si>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</si>
  <si>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</si>
  <si>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</si>
  <si>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</si>
  <si>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</si>
  <si>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</si>
  <si>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</si>
  <si>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</si>
  <si>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</si>
  <si>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</si>
  <si>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</si>
  <si>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</si>
  <si>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</si>
  <si>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</si>
  <si>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</si>
  <si>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</si>
  <si>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</si>
  <si>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</si>
  <si>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</si>
  <si>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</si>
  <si>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</si>
  <si>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</si>
  <si>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</si>
  <si>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</si>
  <si>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</si>
  <si>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</si>
  <si>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</si>
  <si>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</si>
  <si>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</si>
  <si>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</si>
  <si>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</si>
  <si>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</si>
  <si>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</si>
  <si>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</si>
  <si>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</si>
  <si>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</si>
  <si>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</si>
  <si>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</si>
  <si>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</si>
  <si>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</si>
  <si>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</si>
  <si>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</si>
  <si>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</si>
  <si>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</si>
  <si>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</si>
  <si>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</si>
  <si>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</si>
  <si>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</si>
  <si>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</si>
  <si>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</si>
  <si>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</si>
  <si>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</si>
  <si>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</si>
  <si>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</si>
  <si>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</si>
  <si>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</si>
  <si>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</si>
  <si>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</si>
  <si>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</si>
  <si>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</si>
  <si>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</si>
  <si>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</si>
  <si>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</si>
  <si>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</si>
  <si>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</si>
  <si>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</si>
  <si>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</si>
  <si>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</si>
  <si>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</si>
  <si>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</si>
  <si>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</si>
  <si>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</si>
  <si>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</si>
  <si>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</si>
  <si>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</si>
  <si>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</si>
  <si>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</si>
  <si>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</si>
  <si>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</si>
  <si>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</si>
  <si>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</si>
  <si>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</si>
  <si>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</si>
  <si>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</si>
  <si>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</si>
  <si>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</si>
  <si>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</si>
  <si>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</si>
  <si>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</si>
  <si>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</si>
  <si>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</si>
  <si>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</si>
  <si>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</si>
  <si>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</si>
  <si>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</si>
  <si>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</si>
  <si>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</si>
  <si>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</si>
  <si>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</si>
  <si>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</si>
  <si>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</si>
  <si>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</si>
  <si>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</si>
  <si>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</si>
  <si>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</si>
  <si>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</si>
  <si>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</si>
  <si>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</si>
  <si>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</si>
  <si>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</si>
  <si>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</si>
  <si>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</si>
  <si>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</si>
  <si>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</si>
  <si>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</si>
  <si>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</si>
  <si>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</si>
  <si>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</si>
  <si>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</si>
  <si>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</si>
  <si>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</si>
  <si>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</si>
  <si>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</si>
  <si>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</si>
  <si>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</si>
  <si>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</si>
  <si>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</si>
  <si>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</si>
  <si>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</si>
  <si>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</si>
  <si>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</si>
  <si>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</si>
  <si>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</si>
  <si>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</si>
  <si>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</si>
  <si>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</si>
  <si>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</si>
  <si>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</si>
  <si>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</si>
  <si>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</si>
  <si>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</si>
  <si>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</si>
  <si>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</si>
  <si>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</si>
  <si>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</si>
  <si>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</si>
  <si>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</si>
  <si>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</si>
  <si>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</si>
  <si>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</si>
  <si>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</si>
  <si>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</si>
  <si>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</si>
  <si>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</si>
  <si>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</si>
  <si>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</si>
  <si>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</si>
  <si>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</si>
  <si>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</si>
  <si>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</si>
  <si>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</si>
  <si>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</si>
  <si>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</si>
  <si>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</si>
  <si>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</si>
  <si>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</si>
  <si>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</si>
  <si>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</si>
  <si>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</si>
  <si>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</si>
  <si>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</si>
  <si>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</si>
  <si>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</si>
  <si>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</si>
  <si>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</si>
  <si>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</si>
  <si>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</si>
  <si>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</si>
  <si>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</si>
  <si>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</si>
  <si>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</si>
  <si>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</si>
  <si>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</si>
  <si>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</si>
  <si>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</si>
  <si>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</si>
  <si>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</si>
  <si>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</si>
  <si>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</si>
  <si>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</si>
  <si>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</si>
  <si>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</si>
  <si>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</si>
  <si>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</si>
  <si>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</si>
  <si>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</si>
  <si>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</si>
  <si>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</si>
  <si>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</si>
  <si>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</si>
  <si>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</si>
  <si>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</si>
  <si>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</si>
  <si>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</si>
  <si>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</si>
  <si>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</si>
  <si>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</si>
  <si>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</si>
  <si>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</si>
  <si>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</si>
  <si>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</si>
  <si>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</si>
  <si>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</si>
  <si>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</si>
  <si>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</si>
  <si>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</si>
  <si>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</si>
  <si>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</si>
  <si>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</si>
  <si>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</si>
  <si>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</si>
  <si>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</si>
  <si>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</si>
  <si>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</si>
  <si>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</si>
  <si>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</si>
  <si>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</si>
  <si>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</si>
  <si>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</si>
  <si>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</si>
  <si>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</si>
  <si>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</si>
  <si>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</si>
  <si>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</si>
  <si>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</si>
  <si>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</si>
  <si>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</si>
  <si>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</si>
  <si>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</si>
  <si>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</si>
  <si>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</si>
  <si>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</si>
  <si>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</si>
  <si>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</si>
  <si>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</si>
  <si>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</si>
  <si>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</si>
  <si>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</si>
  <si>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</si>
  <si>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</si>
  <si>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</si>
  <si>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</si>
  <si>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</si>
  <si>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</si>
  <si>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</si>
  <si>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</si>
  <si>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</si>
  <si>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</si>
  <si>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</si>
  <si>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</si>
  <si>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</si>
  <si>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</si>
  <si>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</si>
  <si>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</si>
  <si>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</si>
  <si>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</si>
  <si>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</si>
  <si>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</si>
  <si>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</si>
  <si>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</si>
  <si>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</si>
  <si>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</si>
  <si>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</si>
  <si>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</si>
  <si>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</si>
  <si>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</si>
  <si>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</si>
  <si>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</si>
  <si>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</si>
  <si>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</si>
  <si>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</si>
  <si>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</si>
  <si>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</si>
  <si>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</si>
  <si>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</si>
  <si>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</si>
  <si>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</si>
  <si>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</si>
  <si>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</si>
  <si>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</si>
  <si>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</si>
  <si>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</si>
  <si>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</si>
  <si>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</si>
  <si>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</si>
  <si>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</si>
  <si>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</si>
  <si>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</si>
  <si>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</si>
  <si>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</si>
  <si>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</si>
  <si>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</si>
  <si>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</si>
  <si>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</si>
  <si>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</si>
  <si>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</si>
  <si>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</si>
  <si>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</si>
  <si>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</si>
  <si>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</si>
  <si>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</si>
  <si>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</si>
  <si>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</si>
  <si>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</si>
  <si>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</si>
  <si>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</si>
  <si>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</si>
  <si>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</si>
  <si>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</si>
  <si>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</si>
  <si>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</si>
  <si>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</si>
  <si>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</si>
  <si>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</si>
  <si>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</si>
  <si>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</si>
  <si>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</si>
  <si>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</si>
  <si>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</si>
  <si>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</si>
  <si>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</si>
  <si>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</si>
  <si>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</si>
  <si>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</si>
  <si>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</si>
  <si>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</si>
  <si>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</si>
  <si>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</si>
  <si>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</si>
  <si>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</si>
  <si>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</si>
  <si>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</si>
  <si>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</si>
  <si>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</si>
  <si>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</si>
  <si>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</si>
  <si>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</si>
  <si>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</si>
  <si>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</si>
  <si>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</si>
  <si>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</si>
  <si>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</si>
  <si>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</si>
  <si>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</si>
  <si>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</si>
  <si>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</si>
  <si>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</si>
  <si>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</si>
  <si>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</si>
  <si>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</si>
  <si>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</si>
  <si>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</si>
  <si>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</si>
  <si>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</si>
  <si>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</si>
  <si>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</si>
  <si>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</si>
  <si>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</si>
  <si>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</si>
  <si>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</si>
  <si>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</si>
  <si>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</si>
  <si>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</si>
  <si>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</si>
  <si>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</si>
  <si>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</si>
  <si>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</si>
  <si>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</si>
  <si>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</si>
  <si>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</si>
  <si>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</si>
  <si>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</si>
  <si>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</si>
  <si>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</si>
  <si>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</si>
  <si>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</si>
  <si>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</si>
  <si>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</si>
  <si>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</si>
  <si>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</si>
  <si>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</si>
  <si>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</si>
  <si>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</si>
  <si>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</si>
  <si>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</si>
  <si>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</si>
  <si>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</si>
  <si>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</si>
  <si>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</si>
  <si>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</si>
  <si>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</si>
  <si>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</si>
  <si>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</si>
  <si>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</si>
  <si>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</si>
  <si>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</si>
  <si>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</si>
  <si>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</si>
  <si>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</si>
  <si>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</si>
  <si>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</si>
  <si>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</si>
  <si>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</si>
  <si>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</si>
  <si>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</si>
  <si>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</si>
  <si>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</si>
  <si>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</si>
  <si>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</si>
  <si>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</si>
  <si>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</si>
  <si>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</si>
  <si>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</si>
  <si>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</si>
  <si>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</si>
  <si>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</si>
  <si>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</si>
  <si>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</si>
  <si>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</si>
  <si>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</si>
  <si>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</si>
  <si>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</si>
  <si>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</si>
  <si>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</si>
  <si>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</si>
  <si>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</si>
  <si>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</si>
  <si>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</si>
  <si>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</si>
  <si>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</si>
  <si>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</si>
  <si>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</si>
  <si>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</si>
  <si>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</si>
  <si>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</si>
  <si>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</si>
  <si>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</si>
  <si>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</si>
  <si>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</si>
  <si>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</si>
  <si>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</si>
  <si>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</si>
  <si>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</si>
  <si>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</si>
  <si>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</si>
  <si>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</si>
  <si>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</si>
  <si>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</si>
  <si>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</si>
  <si>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</si>
  <si>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</si>
  <si>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</si>
  <si>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</si>
  <si>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</si>
  <si>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</si>
  <si>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</si>
  <si>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</si>
  <si>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</si>
  <si>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</si>
  <si>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</si>
  <si>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</si>
  <si>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</si>
  <si>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</si>
  <si>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</si>
  <si>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</si>
  <si>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</si>
  <si>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</si>
  <si>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</si>
  <si>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</si>
  <si>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</si>
  <si>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</si>
  <si>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</si>
  <si>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</si>
  <si>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</si>
  <si>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</si>
  <si>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</si>
  <si>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</si>
  <si>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</si>
  <si>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</si>
  <si>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</si>
  <si>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</si>
  <si>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</si>
  <si>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</si>
  <si>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</si>
  <si>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</si>
  <si>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</si>
  <si>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</si>
  <si>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</si>
  <si>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</si>
  <si>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</si>
  <si>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</si>
  <si>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</si>
  <si>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</si>
  <si>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</si>
  <si>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</si>
  <si>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</si>
  <si>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</si>
  <si>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</si>
  <si>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</si>
  <si>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</si>
  <si>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</si>
  <si>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</si>
  <si>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</si>
  <si>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</si>
  <si>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</si>
  <si>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</si>
  <si>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</si>
  <si>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</si>
  <si>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</si>
  <si>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</si>
  <si>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</si>
  <si>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</si>
  <si>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</si>
  <si>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</si>
  <si>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</si>
  <si>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</si>
  <si>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</si>
  <si>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</si>
  <si>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</si>
  <si>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</si>
  <si>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</si>
  <si>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</si>
  <si>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</si>
  <si>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</si>
  <si>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</si>
  <si>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</si>
  <si>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</si>
  <si>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</si>
  <si>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</si>
  <si>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</si>
  <si>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</si>
  <si>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</si>
  <si>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</si>
  <si>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</si>
  <si>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</si>
  <si>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</si>
  <si>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</si>
  <si>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</si>
  <si>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</si>
  <si>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</si>
  <si>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</si>
  <si>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</si>
  <si>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</si>
  <si>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</si>
  <si>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</si>
  <si>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</si>
  <si>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</si>
  <si>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</si>
  <si>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</si>
  <si>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</si>
  <si>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</si>
  <si>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</si>
  <si>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</si>
  <si>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</si>
  <si>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</si>
  <si>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</si>
  <si>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</si>
  <si>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</si>
  <si>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</si>
  <si>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</si>
  <si>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</si>
  <si>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</si>
  <si>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</si>
  <si>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</si>
  <si>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</si>
  <si>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</si>
  <si>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</si>
  <si>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</si>
  <si>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</si>
  <si>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</si>
  <si>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</si>
  <si>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</si>
  <si>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</si>
  <si>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</si>
  <si>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</si>
  <si>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</si>
  <si>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</si>
  <si>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</si>
  <si>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</si>
  <si>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</si>
  <si>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</si>
  <si>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</si>
  <si>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</si>
  <si>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</si>
  <si>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</si>
  <si>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</si>
  <si>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</si>
  <si>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</si>
  <si>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</si>
  <si>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</si>
  <si>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</si>
  <si>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</si>
  <si>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</si>
  <si>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</si>
  <si>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</si>
  <si>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</si>
  <si>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</si>
  <si>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</si>
  <si>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</si>
  <si>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</si>
  <si>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</si>
  <si>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</si>
  <si>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</si>
  <si>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</si>
  <si>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</si>
  <si>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</si>
  <si>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</si>
  <si>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</si>
  <si>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</si>
  <si>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</si>
  <si>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</si>
  <si>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</si>
  <si>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</si>
  <si>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</si>
  <si>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</si>
  <si>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</si>
  <si>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</si>
  <si>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</si>
  <si>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</si>
  <si>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</si>
  <si>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</si>
  <si>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</si>
  <si>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</si>
  <si>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</si>
  <si>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</si>
  <si>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</si>
  <si>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</si>
  <si>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</si>
  <si>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</si>
  <si>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</si>
  <si>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</si>
  <si>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</si>
  <si>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</si>
  <si>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</si>
  <si>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</si>
  <si>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</si>
  <si>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</si>
  <si>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</si>
  <si>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</si>
  <si>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</si>
  <si>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</si>
  <si>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</si>
  <si>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</si>
  <si>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</si>
  <si>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</si>
  <si>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</si>
  <si>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</si>
  <si>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</si>
  <si>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</si>
  <si>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</si>
  <si>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</si>
  <si>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</si>
  <si>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</si>
  <si>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</si>
  <si>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</si>
  <si>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</si>
  <si>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</si>
  <si>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</si>
  <si>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</si>
  <si>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</si>
  <si>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</si>
  <si>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</si>
  <si>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</si>
  <si>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</si>
  <si>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</si>
  <si>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</si>
  <si>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</si>
  <si>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</si>
  <si>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</si>
  <si>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</si>
  <si>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</si>
  <si>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</si>
  <si>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</si>
  <si>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</si>
  <si>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</si>
  <si>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</si>
  <si>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</si>
  <si>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</si>
  <si>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</si>
  <si>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</si>
  <si>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</si>
  <si>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</si>
  <si>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</si>
  <si>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</si>
  <si>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</si>
  <si>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</si>
  <si>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</si>
  <si>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</si>
  <si>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</si>
  <si>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</si>
  <si>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</si>
  <si>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</si>
  <si>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</si>
  <si>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</si>
  <si>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</si>
  <si>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</si>
  <si>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</si>
  <si>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</si>
  <si>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</si>
  <si>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</si>
  <si>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</si>
  <si>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</si>
  <si>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</si>
  <si>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</si>
  <si>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</si>
  <si>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</si>
  <si>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</si>
  <si>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</si>
  <si>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</si>
  <si>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</si>
  <si>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</si>
  <si>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</si>
  <si>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</si>
  <si>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</si>
  <si>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</si>
  <si>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</si>
  <si>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</si>
  <si>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</si>
  <si>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</si>
  <si>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</si>
  <si>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</si>
  <si>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</si>
  <si>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</si>
  <si>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</si>
  <si>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</si>
  <si>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</si>
  <si>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</si>
  <si>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</si>
  <si>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</si>
  <si>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</si>
  <si>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</si>
  <si>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</si>
  <si>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</si>
  <si>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</si>
  <si>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</si>
  <si>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</si>
  <si>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</si>
  <si>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</si>
  <si>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</si>
  <si>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</si>
  <si>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</si>
  <si>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</si>
  <si>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</si>
  <si>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</si>
  <si>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</si>
  <si>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</si>
  <si>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</si>
  <si>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</si>
  <si>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</si>
  <si>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</si>
  <si>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</si>
  <si>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</si>
  <si>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</si>
  <si>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</si>
  <si>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</si>
  <si>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</si>
  <si>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</si>
  <si>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</si>
  <si>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</si>
  <si>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</si>
  <si>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</si>
  <si>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</si>
  <si>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</si>
  <si>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</si>
  <si>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</si>
  <si>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</si>
  <si>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</si>
  <si>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</si>
  <si>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</si>
  <si>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</si>
  <si>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</si>
  <si>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</si>
  <si>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</si>
  <si>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</si>
  <si>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</si>
  <si>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</si>
  <si>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</si>
  <si>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</si>
  <si>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</si>
  <si>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</si>
  <si>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</si>
  <si>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</si>
  <si>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</si>
  <si>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</si>
  <si>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</si>
  <si>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</si>
  <si>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</si>
  <si>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</si>
  <si>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</si>
  <si>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</si>
  <si>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</si>
  <si>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</si>
  <si>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</si>
  <si>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</si>
  <si>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</si>
  <si>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</si>
  <si>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</si>
  <si>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</si>
  <si>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</si>
  <si>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</si>
  <si>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</si>
  <si>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</si>
  <si>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</si>
  <si>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</si>
  <si>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</si>
  <si>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</si>
  <si>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</si>
  <si>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</si>
  <si>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</si>
  <si>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</si>
  <si>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</si>
  <si>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</si>
  <si>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</si>
  <si>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</si>
  <si>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</si>
  <si>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</si>
  <si>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</si>
  <si>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</si>
  <si>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</si>
  <si>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</si>
  <si>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</si>
  <si>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</si>
  <si>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</si>
  <si>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</si>
  <si>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</si>
  <si>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</si>
  <si>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</si>
  <si>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</si>
  <si>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</si>
  <si>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</si>
  <si>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</si>
  <si>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</si>
  <si>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</si>
  <si>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</si>
  <si>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</si>
  <si>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</si>
  <si>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</si>
  <si>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</si>
  <si>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</si>
  <si>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</si>
  <si>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</si>
  <si>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</si>
  <si>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</si>
  <si>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</si>
  <si>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</si>
  <si>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</si>
  <si>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</si>
  <si>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</si>
  <si>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</si>
  <si>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</si>
  <si>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</si>
  <si>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</si>
  <si>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</si>
  <si>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</si>
  <si>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</si>
  <si>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</si>
  <si>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</si>
  <si>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</si>
  <si>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</si>
  <si>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</si>
  <si>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</si>
  <si>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</si>
  <si>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</si>
  <si>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</si>
  <si>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</si>
  <si>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</si>
  <si>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</si>
  <si>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</si>
  <si>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</si>
  <si>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</si>
  <si>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</si>
  <si>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</si>
  <si>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</si>
  <si>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</si>
  <si>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</si>
  <si>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</si>
  <si>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</si>
  <si>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</si>
  <si>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</si>
  <si>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</si>
  <si>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</si>
  <si>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</si>
  <si>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</si>
  <si>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</si>
  <si>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</si>
  <si>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</si>
  <si>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</si>
  <si>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</si>
  <si>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</si>
  <si>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</si>
  <si>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</si>
  <si>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</si>
  <si>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</si>
  <si>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</si>
  <si>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</si>
  <si>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</si>
  <si>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</si>
  <si>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</si>
  <si>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</si>
  <si>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</si>
  <si>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</si>
  <si>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</si>
  <si>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</si>
  <si>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</si>
  <si>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</si>
  <si>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</si>
  <si>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</si>
  <si>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</si>
  <si>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</si>
  <si>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</si>
  <si>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</si>
  <si>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</si>
  <si>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</si>
  <si>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</si>
  <si>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</si>
  <si>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</si>
  <si>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</si>
  <si>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</si>
  <si>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</si>
  <si>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</si>
  <si>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</si>
  <si>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</si>
  <si>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</si>
  <si>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</si>
  <si>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</si>
  <si>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</si>
  <si>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</si>
  <si>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</si>
  <si>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</si>
  <si>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</si>
  <si>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</si>
  <si>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</si>
  <si>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</si>
  <si>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</si>
  <si>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</si>
  <si>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</si>
  <si>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</si>
  <si>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</si>
  <si>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</si>
  <si>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</si>
  <si>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</si>
  <si>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</si>
  <si>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</si>
  <si>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</si>
  <si>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</si>
  <si>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</si>
  <si>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</si>
  <si>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</si>
  <si>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</si>
  <si>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</si>
  <si>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</si>
  <si>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</si>
  <si>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</si>
  <si>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</si>
  <si>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</si>
  <si>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</si>
  <si>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</si>
  <si>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</si>
  <si>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</si>
  <si>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</si>
  <si>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</si>
  <si>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</si>
  <si>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</si>
  <si>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</si>
  <si>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</si>
  <si>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</si>
  <si>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</si>
  <si>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</si>
  <si>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</si>
  <si>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</si>
  <si>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</si>
  <si>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</si>
  <si>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</si>
  <si>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</si>
  <si>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</si>
  <si>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</si>
  <si>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</si>
  <si>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</si>
  <si>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</si>
  <si>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</si>
  <si>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</si>
  <si>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</si>
  <si>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</si>
  <si>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</si>
  <si>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</si>
  <si>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</si>
  <si>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</si>
  <si>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</si>
  <si>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</si>
  <si>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</si>
  <si>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</si>
  <si>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</si>
  <si>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</si>
  <si>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</si>
  <si>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</si>
  <si>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</si>
  <si>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</si>
  <si>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</si>
  <si>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</si>
  <si>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</si>
  <si>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</si>
  <si>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</si>
  <si>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</si>
  <si>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</si>
  <si>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</si>
  <si>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</si>
  <si>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</si>
  <si>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</si>
  <si>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</si>
  <si>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</si>
  <si>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</si>
  <si>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</si>
  <si>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</si>
  <si>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</si>
  <si>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</si>
  <si>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</si>
  <si>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</si>
  <si>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</si>
  <si>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</si>
  <si>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</si>
  <si>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</si>
  <si>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</si>
  <si>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</si>
  <si>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</si>
  <si>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</si>
  <si>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</si>
  <si>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</si>
  <si>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</si>
  <si>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</si>
  <si>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</si>
  <si>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</si>
  <si>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</si>
  <si>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</si>
  <si>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</si>
  <si>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</si>
  <si>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</si>
  <si>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</si>
  <si>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</si>
  <si>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</si>
  <si>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</si>
  <si>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</si>
  <si>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</si>
  <si>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</si>
  <si>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</si>
  <si>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</si>
  <si>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</si>
  <si>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</si>
  <si>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</si>
  <si>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</si>
  <si>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</si>
  <si>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</si>
  <si>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</si>
  <si>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</si>
  <si>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</si>
  <si>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</si>
  <si>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</si>
  <si>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</si>
  <si>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</si>
  <si>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</si>
  <si>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</si>
  <si>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</si>
  <si>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</si>
  <si>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</si>
  <si>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</si>
  <si>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</si>
  <si>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</si>
  <si>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</si>
  <si>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</si>
  <si>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</si>
  <si>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</si>
  <si>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</si>
  <si>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</si>
  <si>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</si>
  <si>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</si>
  <si>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</si>
  <si>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</si>
  <si>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</si>
  <si>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</si>
  <si>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</si>
  <si>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</si>
  <si>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</si>
  <si>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</si>
  <si>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</si>
  <si>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</si>
  <si>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</si>
  <si>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</si>
  <si>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</si>
  <si>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</si>
  <si>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</si>
  <si>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</si>
  <si>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</si>
  <si>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</si>
  <si>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</si>
  <si>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</si>
  <si>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</si>
  <si>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</si>
  <si>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</si>
  <si>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</si>
  <si>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</si>
  <si>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</si>
  <si>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</si>
  <si>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</si>
  <si>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</si>
  <si>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</si>
  <si>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</si>
  <si>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</si>
  <si>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</si>
  <si>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</si>
  <si>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</si>
  <si>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</si>
  <si>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</si>
  <si>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</si>
  <si>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</si>
  <si>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</si>
  <si>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</si>
  <si>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</si>
  <si>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</si>
  <si>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</si>
  <si>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</si>
  <si>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</si>
  <si>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</si>
  <si>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</si>
  <si>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</si>
  <si>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</si>
  <si>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</si>
  <si>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</si>
  <si>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</si>
  <si>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</si>
  <si>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</si>
  <si>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</si>
  <si>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</si>
  <si>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</si>
  <si>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</si>
  <si>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</si>
  <si>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</si>
  <si>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</si>
  <si>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</si>
  <si>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</si>
  <si>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</si>
  <si>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</si>
  <si>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</si>
  <si>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</si>
  <si>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</si>
  <si>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</si>
  <si>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</si>
  <si>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</si>
  <si>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</si>
  <si>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</si>
  <si>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</si>
  <si>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</si>
  <si>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</si>
  <si>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</si>
  <si>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</si>
  <si>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</si>
  <si>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</si>
  <si>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</si>
  <si>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</si>
  <si>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</si>
  <si>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</si>
  <si>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</si>
  <si>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</si>
  <si>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</si>
  <si>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</si>
  <si>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</si>
  <si>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</si>
  <si>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</si>
  <si>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</si>
  <si>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</si>
  <si>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</si>
  <si>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</si>
  <si>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</si>
  <si>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</si>
  <si>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</si>
  <si>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</si>
  <si>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</si>
  <si>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</si>
  <si>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</si>
  <si>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</si>
  <si>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</si>
  <si>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</si>
  <si>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</si>
  <si>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</si>
  <si>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</si>
  <si>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</si>
  <si>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</si>
  <si>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</si>
  <si>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</si>
  <si>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</si>
  <si>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</si>
  <si>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</si>
  <si>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</si>
  <si>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</si>
  <si>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</si>
  <si>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</si>
  <si>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</si>
  <si>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</si>
  <si>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</si>
  <si>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</si>
  <si>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</si>
  <si>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</si>
  <si>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</si>
  <si>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</si>
  <si>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</si>
  <si>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</si>
  <si>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</si>
  <si>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</si>
  <si>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</si>
  <si>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</si>
  <si>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</si>
  <si>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</si>
  <si>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</si>
  <si>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</si>
  <si>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</si>
  <si>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</si>
  <si>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</si>
  <si>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</si>
  <si>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</si>
  <si>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</si>
  <si>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</si>
  <si>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</si>
  <si>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</si>
  <si>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</si>
  <si>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</si>
  <si>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</si>
  <si>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</si>
  <si>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</si>
  <si>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</si>
  <si>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</si>
  <si>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</si>
  <si>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</si>
  <si>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</si>
  <si>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</si>
  <si>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</si>
  <si>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</si>
  <si>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</si>
  <si>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</si>
  <si>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</si>
  <si>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</si>
  <si>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</si>
  <si>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</si>
  <si>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</si>
  <si>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</si>
  <si>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</si>
  <si>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</si>
  <si>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</si>
  <si>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</si>
  <si>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</si>
  <si>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</si>
  <si>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</si>
  <si>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</si>
  <si>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</si>
  <si>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</si>
  <si>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</si>
  <si>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</si>
  <si>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</si>
  <si>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</si>
  <si>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</si>
  <si>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</si>
  <si>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</si>
  <si>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</si>
  <si>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</si>
  <si>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</si>
  <si>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</si>
  <si>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</si>
  <si>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</si>
  <si>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</si>
  <si>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</si>
  <si>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</si>
  <si>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</si>
  <si>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</si>
  <si>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</si>
  <si>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</si>
  <si>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</si>
  <si>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</si>
  <si>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</si>
  <si>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</si>
  <si>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</si>
  <si>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</si>
  <si>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</si>
  <si>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</si>
  <si>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</si>
  <si>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</si>
  <si>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</si>
  <si>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</si>
  <si>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</si>
  <si>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</si>
  <si>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</si>
  <si>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</si>
  <si>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</si>
  <si>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</si>
  <si>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</si>
  <si>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</si>
  <si>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</si>
  <si>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</si>
  <si>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</si>
  <si>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</si>
  <si>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</si>
  <si>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</si>
  <si>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</si>
  <si>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</si>
  <si>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</si>
  <si>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</si>
  <si>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</si>
  <si>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</si>
  <si>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</si>
  <si>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</si>
  <si>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</si>
  <si>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</si>
  <si>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</si>
  <si>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</si>
  <si>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</si>
  <si>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</si>
  <si>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</si>
  <si>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</si>
  <si>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</si>
  <si>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</si>
  <si>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</si>
  <si>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</si>
  <si>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</si>
  <si>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</si>
  <si>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</si>
  <si>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</si>
  <si>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</si>
  <si>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</si>
  <si>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</si>
  <si>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</si>
  <si>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</si>
  <si>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</si>
  <si>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</si>
  <si>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</si>
  <si>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</si>
  <si>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</si>
  <si>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</si>
  <si>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</si>
  <si>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</si>
  <si>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</si>
  <si>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</si>
  <si>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</si>
  <si>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</si>
  <si>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</si>
  <si>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</si>
  <si>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</si>
  <si>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</si>
  <si>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</si>
  <si>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</si>
  <si>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</si>
  <si>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</si>
  <si>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</si>
  <si>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</si>
  <si>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</si>
  <si>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</si>
  <si>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</si>
  <si>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</si>
  <si>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</si>
  <si>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</si>
  <si>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</si>
  <si>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</si>
  <si>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</si>
  <si>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</si>
  <si>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</si>
  <si>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</si>
  <si>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</si>
  <si>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</si>
  <si>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</si>
  <si>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</si>
  <si>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</si>
  <si>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</si>
  <si>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</si>
  <si>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</si>
  <si>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</si>
  <si>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</si>
  <si>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</si>
  <si>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</si>
  <si>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</si>
  <si>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</si>
  <si>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</si>
  <si>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</si>
  <si>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</si>
  <si>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</si>
  <si>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</si>
  <si>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</si>
  <si>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</si>
  <si>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</si>
  <si>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</si>
  <si>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</si>
  <si>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</si>
  <si>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</si>
  <si>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</si>
  <si>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</si>
  <si>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</si>
  <si>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</si>
  <si>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</si>
  <si>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</si>
  <si>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</si>
  <si>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</si>
  <si>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</si>
  <si>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</si>
  <si>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</si>
  <si>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</si>
  <si>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</si>
  <si>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</si>
  <si>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</si>
  <si>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</si>
  <si>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</si>
  <si>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</si>
  <si>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</si>
  <si>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</si>
  <si>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</si>
  <si>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</si>
  <si>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</si>
  <si>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</si>
  <si>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</si>
  <si>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</si>
  <si>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</si>
  <si>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</si>
  <si>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</si>
  <si>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</si>
  <si>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</si>
  <si>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</si>
  <si>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</si>
  <si>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</si>
  <si>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</si>
  <si>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</si>
  <si>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</si>
  <si>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</si>
  <si>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</si>
  <si>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</si>
  <si>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</si>
  <si>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</si>
  <si>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</si>
  <si>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</si>
  <si>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</si>
  <si>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</si>
  <si>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</si>
  <si>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</si>
  <si>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</si>
  <si>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</si>
  <si>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</si>
  <si>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</si>
  <si>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</si>
  <si>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</si>
  <si>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</si>
  <si>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</si>
  <si>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</si>
  <si>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</si>
  <si>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</si>
  <si>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</si>
  <si>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</si>
  <si>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</si>
  <si>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</si>
  <si>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</si>
  <si>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</si>
  <si>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</si>
  <si>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</si>
  <si>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</si>
  <si>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</si>
  <si>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</si>
  <si>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</si>
  <si>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</si>
  <si>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</si>
  <si>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</si>
  <si>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</si>
  <si>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</si>
  <si>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</si>
  <si>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</si>
  <si>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</si>
  <si>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</si>
  <si>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</si>
  <si>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</si>
  <si>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</si>
  <si>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</si>
  <si>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</si>
  <si>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</si>
  <si>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</si>
  <si>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</si>
  <si>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</si>
  <si>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</si>
  <si>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</si>
  <si>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</si>
  <si>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</si>
  <si>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</si>
  <si>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</si>
  <si>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</si>
  <si>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</si>
  <si>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</si>
  <si>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</si>
  <si>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</si>
  <si>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</si>
  <si>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</si>
  <si>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</si>
  <si>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</si>
  <si>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</si>
  <si>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</si>
  <si>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</si>
  <si>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</si>
  <si>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</si>
  <si>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</si>
  <si>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</si>
  <si>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</si>
  <si>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</si>
  <si>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</si>
  <si>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</si>
  <si>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</si>
  <si>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</si>
  <si>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</si>
  <si>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</si>
  <si>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</si>
  <si>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</si>
  <si>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</si>
  <si>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</si>
  <si>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</si>
  <si>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</si>
  <si>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</si>
  <si>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</si>
  <si>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</si>
  <si>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</si>
  <si>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</si>
  <si>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</si>
  <si>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</si>
  <si>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</si>
  <si>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</si>
  <si>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</si>
  <si>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</si>
  <si>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</si>
  <si>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</si>
  <si>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</si>
  <si>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</si>
  <si>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</si>
  <si>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</si>
  <si>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</si>
  <si>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</si>
  <si>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</si>
  <si>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</si>
  <si>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</si>
  <si>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</si>
  <si>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</si>
  <si>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</si>
  <si>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</si>
  <si>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</si>
  <si>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</si>
  <si>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</si>
  <si>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</si>
  <si>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</si>
  <si>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</si>
  <si>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</si>
  <si>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</si>
  <si>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</si>
  <si>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</si>
  <si>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</si>
  <si>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</si>
  <si>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</si>
  <si>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</si>
  <si>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</si>
  <si>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</si>
  <si>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</si>
  <si>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</si>
  <si>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</si>
  <si>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</si>
  <si>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</si>
  <si>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</si>
  <si>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</si>
  <si>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</si>
  <si>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</si>
  <si>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</si>
  <si>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</si>
  <si>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</si>
  <si>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</si>
  <si>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</si>
  <si>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</si>
  <si>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</si>
  <si>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</si>
  <si>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</si>
  <si>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</si>
  <si>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</si>
  <si>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</si>
  <si>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</si>
  <si>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</si>
  <si>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</si>
  <si>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</si>
  <si>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</si>
  <si>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</si>
  <si>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</si>
  <si>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</si>
  <si>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</si>
  <si>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</si>
  <si>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</si>
  <si>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</si>
  <si>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</si>
  <si>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</si>
  <si>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</si>
  <si>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</si>
  <si>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</si>
  <si>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</si>
  <si>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</si>
  <si>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</si>
  <si>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</si>
  <si>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</si>
  <si>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</si>
  <si>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</si>
  <si>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</si>
  <si>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</si>
  <si>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</si>
  <si>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</si>
  <si>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</si>
  <si>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</si>
  <si>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</si>
  <si>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</si>
  <si>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</si>
  <si>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</si>
  <si>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</si>
  <si>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</si>
  <si>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</si>
  <si>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</si>
  <si>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</si>
  <si>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</si>
  <si>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</si>
  <si>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</si>
  <si>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</si>
  <si>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</si>
  <si>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</si>
  <si>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</si>
  <si>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</si>
  <si>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</si>
  <si>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</si>
  <si>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</si>
  <si>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</si>
  <si>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</si>
  <si>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</si>
  <si>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</si>
  <si>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</si>
  <si>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</si>
  <si>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</si>
  <si>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</si>
  <si>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</si>
  <si>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</si>
  <si>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</si>
  <si>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</si>
  <si>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</si>
  <si>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</si>
  <si>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</si>
  <si>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</si>
  <si>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</si>
  <si>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</si>
  <si>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</si>
  <si>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</si>
  <si>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</si>
  <si>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</si>
  <si>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</si>
  <si>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</si>
  <si>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</si>
  <si>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</si>
  <si>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</si>
  <si>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</si>
  <si>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</si>
  <si>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</si>
  <si>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</si>
  <si>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</si>
  <si>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</si>
  <si>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</si>
  <si>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</si>
  <si>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</si>
  <si>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</si>
  <si>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</si>
  <si>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</si>
  <si>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</si>
  <si>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</si>
  <si>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</si>
  <si>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</si>
  <si>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</si>
  <si>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</si>
  <si>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</si>
  <si>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</si>
  <si>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</si>
  <si>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</si>
  <si>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</si>
  <si>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</si>
  <si>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</si>
  <si>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</si>
  <si>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</si>
  <si>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</si>
  <si>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</si>
  <si>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</si>
  <si>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</si>
  <si>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</si>
  <si>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</si>
  <si>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</si>
  <si>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</si>
  <si>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</si>
  <si>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</si>
  <si>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</si>
  <si>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</si>
  <si>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</si>
  <si>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</si>
  <si>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</si>
  <si>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</si>
  <si>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</si>
  <si>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</si>
  <si>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</si>
  <si>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</si>
  <si>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</si>
  <si>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</si>
  <si>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</si>
  <si>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</si>
  <si>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</si>
  <si>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</si>
  <si>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</si>
  <si>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</si>
  <si>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</si>
  <si>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</si>
  <si>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</si>
  <si>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</si>
  <si>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</si>
  <si>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</si>
  <si>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</si>
  <si>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</si>
  <si>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</si>
  <si>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</si>
  <si>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</si>
  <si>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</si>
  <si>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</si>
  <si>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</si>
  <si>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</si>
  <si>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</si>
  <si>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</si>
  <si>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</si>
  <si>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</si>
  <si>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</si>
  <si>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</si>
  <si>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</si>
  <si>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</si>
  <si>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</si>
  <si>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</si>
  <si>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</si>
  <si>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</si>
  <si>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</si>
  <si>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</si>
  <si>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</si>
  <si>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</si>
  <si>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</si>
  <si>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</si>
  <si>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</si>
  <si>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</si>
  <si>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</si>
  <si>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</si>
  <si>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</si>
  <si>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</si>
  <si>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</si>
  <si>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</si>
  <si>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</si>
  <si>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</si>
  <si>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</si>
  <si>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</si>
  <si>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</si>
  <si>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</si>
  <si>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</si>
  <si>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</si>
  <si>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</si>
  <si>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</si>
  <si>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</si>
  <si>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</si>
  <si>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</si>
  <si>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</si>
  <si>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</si>
  <si>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</si>
  <si>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</si>
  <si>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</si>
  <si>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</si>
  <si>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</si>
  <si>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</si>
  <si>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</si>
  <si>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</si>
  <si>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</si>
  <si>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</si>
  <si>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</si>
  <si>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</si>
  <si>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</si>
  <si>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</si>
  <si>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</si>
  <si>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</si>
  <si>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</si>
  <si>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</si>
  <si>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</si>
  <si>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</si>
  <si>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</si>
  <si>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</si>
  <si>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</si>
  <si>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</si>
  <si>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</si>
  <si>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</si>
  <si>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</si>
  <si>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</si>
  <si>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</si>
  <si>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</si>
  <si>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</si>
  <si>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</si>
  <si>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</si>
  <si>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</si>
  <si>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</si>
  <si>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</si>
  <si>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</si>
  <si>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</si>
  <si>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</si>
  <si>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</si>
  <si>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</si>
  <si>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</si>
  <si>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</si>
  <si>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</si>
  <si>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</si>
  <si>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</si>
  <si>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</si>
  <si>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</si>
  <si>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</si>
  <si>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</si>
  <si>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</si>
  <si>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</si>
  <si>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</si>
  <si>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</si>
  <si>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</si>
  <si>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</si>
  <si>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</si>
  <si>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</si>
  <si>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</si>
  <si>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</si>
  <si>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</si>
  <si>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</si>
  <si>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</si>
  <si>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</si>
  <si>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</si>
  <si>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</si>
  <si>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</si>
  <si>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</si>
  <si>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</si>
  <si>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</si>
  <si>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</si>
  <si>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</si>
  <si>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</si>
  <si>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</si>
  <si>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</si>
  <si>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</si>
  <si>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</si>
  <si>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</si>
  <si>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</si>
  <si>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</si>
  <si>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</si>
  <si>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</si>
  <si>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</si>
  <si>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</si>
  <si>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</si>
  <si>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</si>
  <si>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</si>
  <si>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</si>
  <si>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</si>
  <si>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</si>
  <si>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</si>
  <si>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</si>
  <si>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</si>
  <si>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</si>
  <si>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</si>
  <si>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</si>
  <si>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</si>
  <si>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</si>
  <si>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</si>
  <si>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</si>
  <si>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</si>
  <si>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</si>
  <si>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</si>
  <si>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</si>
  <si>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</si>
  <si>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</si>
  <si>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</si>
  <si>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</si>
  <si>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</si>
  <si>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</si>
  <si>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</si>
  <si>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</si>
  <si>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</si>
  <si>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</si>
  <si>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</si>
  <si>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</si>
  <si>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</si>
  <si>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</si>
  <si>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</si>
  <si>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</si>
  <si>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</si>
  <si>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</si>
  <si>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</si>
  <si>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</si>
  <si>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</si>
  <si>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</si>
  <si>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</si>
  <si>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</si>
  <si>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</si>
  <si>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</si>
  <si>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</si>
  <si>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</si>
  <si>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</si>
  <si>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</si>
  <si>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</si>
  <si>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</si>
  <si>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</si>
  <si>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</si>
  <si>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</si>
  <si>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</si>
  <si>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</si>
  <si>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</si>
  <si>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</si>
  <si>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</si>
  <si>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</si>
  <si>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</si>
  <si>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</si>
  <si>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</si>
  <si>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</si>
  <si>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</si>
  <si>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</si>
  <si>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</si>
  <si>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</si>
  <si>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</si>
  <si>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</si>
  <si>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</si>
  <si>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</si>
  <si>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</si>
  <si>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</si>
  <si>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</si>
  <si>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</si>
  <si>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</si>
  <si>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</si>
  <si>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</si>
  <si>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</si>
  <si>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</si>
  <si>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</si>
  <si>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</si>
  <si>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</si>
  <si>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</si>
  <si>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</si>
  <si>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</si>
  <si>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</si>
  <si>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</si>
  <si>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</si>
  <si>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</si>
  <si>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</si>
  <si>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</si>
  <si>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</si>
  <si>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</si>
  <si>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</si>
  <si>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</si>
  <si>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</si>
  <si>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</si>
  <si>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</si>
  <si>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</si>
  <si>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</si>
  <si>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</si>
  <si>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</si>
  <si>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</si>
  <si>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</si>
  <si>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</si>
  <si>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</si>
  <si>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</si>
  <si>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</si>
  <si>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</si>
  <si>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</si>
  <si>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</si>
  <si>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</si>
  <si>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</si>
  <si>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</si>
  <si>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</si>
  <si>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</si>
  <si>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</si>
  <si>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</si>
  <si>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</si>
  <si>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</si>
  <si>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</si>
  <si>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</si>
  <si>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</si>
  <si>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</si>
  <si>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</si>
  <si>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</si>
  <si>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</si>
  <si>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</si>
  <si>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</si>
  <si>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</si>
  <si>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</si>
  <si>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</si>
  <si>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</si>
  <si>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</si>
  <si>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</si>
  <si>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</si>
  <si>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</si>
  <si>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</si>
  <si>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</si>
  <si>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</si>
  <si>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</si>
  <si>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</si>
  <si>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</si>
  <si>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</si>
  <si>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</si>
  <si>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</si>
  <si>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</si>
  <si>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</si>
  <si>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</si>
  <si>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</si>
  <si>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</si>
  <si>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</si>
  <si>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</si>
  <si>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</si>
  <si>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</si>
  <si>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</si>
  <si>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</si>
  <si>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</si>
  <si>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</si>
  <si>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</si>
  <si>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</si>
  <si>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</si>
  <si>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</si>
  <si>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</si>
  <si>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</si>
  <si>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</si>
  <si>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</si>
  <si>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</si>
  <si>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</si>
  <si>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</si>
  <si>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</si>
  <si>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</si>
  <si>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</si>
  <si>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</si>
  <si>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</si>
  <si>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</si>
  <si>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</si>
  <si>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</si>
  <si>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</si>
  <si>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</si>
  <si>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</si>
  <si>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</si>
  <si>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</si>
  <si>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</si>
  <si>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</si>
  <si>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</si>
  <si>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</si>
  <si>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</si>
  <si>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</si>
  <si>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</si>
  <si>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</si>
  <si>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</si>
  <si>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</si>
  <si>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</si>
  <si>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</si>
  <si>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</si>
  <si>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</si>
  <si>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</si>
  <si>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</si>
  <si>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</si>
  <si>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</si>
  <si>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</si>
  <si>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</si>
  <si>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</si>
  <si>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</si>
  <si>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</si>
  <si>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</si>
  <si>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</si>
  <si>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</si>
  <si>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</si>
  <si>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</si>
  <si>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</si>
  <si>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</si>
  <si>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</si>
  <si>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</si>
  <si>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</si>
  <si>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</si>
  <si>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</si>
  <si>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</si>
  <si>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</si>
  <si>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</si>
  <si>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</si>
  <si>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</si>
  <si>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</si>
  <si>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</si>
  <si>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</si>
  <si>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</si>
  <si>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</si>
  <si>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</si>
  <si>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</si>
  <si>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</si>
  <si>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</si>
  <si>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</si>
  <si>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</si>
  <si>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</si>
  <si>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</si>
  <si>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</si>
  <si>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</si>
  <si>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</si>
  <si>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</si>
  <si>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</si>
  <si>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</si>
  <si>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</si>
  <si>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</si>
  <si>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</si>
  <si>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</si>
  <si>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</si>
  <si>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</si>
  <si>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</si>
  <si>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</si>
  <si>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</si>
  <si>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</si>
  <si>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</si>
  <si>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</si>
  <si>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</si>
  <si>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</si>
  <si>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</si>
  <si>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</si>
  <si>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</si>
  <si>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</si>
  <si>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</si>
  <si>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</si>
  <si>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</si>
  <si>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</si>
  <si>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</si>
  <si>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</si>
  <si>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</si>
  <si>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</si>
  <si>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</si>
  <si>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</si>
  <si>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</si>
  <si>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</si>
  <si>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</si>
  <si>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</si>
  <si>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</si>
  <si>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</si>
  <si>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</si>
  <si>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</si>
  <si>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</si>
  <si>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</si>
  <si>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</si>
  <si>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</si>
  <si>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</si>
  <si>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</si>
  <si>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</si>
  <si>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</si>
  <si>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</si>
  <si>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</si>
  <si>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</si>
  <si>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</si>
  <si>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</si>
  <si>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</si>
  <si>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</si>
  <si>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</si>
  <si>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</si>
  <si>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</si>
  <si>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</si>
  <si>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</si>
  <si>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</si>
  <si>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</si>
  <si>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</si>
  <si>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</si>
  <si>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</si>
  <si>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</si>
  <si>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</si>
  <si>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</si>
  <si>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</si>
  <si>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</si>
  <si>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</si>
  <si>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</si>
  <si>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</si>
  <si>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</si>
  <si>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</si>
  <si>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</si>
  <si>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</si>
  <si>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</si>
  <si>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</si>
  <si>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</si>
  <si>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</si>
  <si>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</si>
  <si>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</si>
  <si>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</si>
  <si>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</si>
  <si>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</si>
  <si>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</si>
  <si>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</si>
  <si>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</si>
  <si>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</si>
  <si>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</si>
  <si>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</si>
  <si>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</si>
  <si>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</si>
  <si>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</si>
  <si>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</si>
  <si>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</si>
  <si>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</si>
  <si>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</si>
  <si>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</si>
  <si>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</si>
  <si>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</si>
  <si>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</si>
  <si>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</si>
  <si>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</si>
  <si>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</si>
  <si>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</si>
  <si>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</si>
  <si>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</si>
  <si>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</si>
  <si>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</si>
  <si>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</si>
  <si>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</si>
  <si>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</si>
  <si>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</si>
  <si>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</si>
  <si>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</si>
  <si>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</si>
  <si>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</si>
  <si>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</si>
  <si>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</si>
  <si>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</si>
  <si>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</si>
  <si>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</si>
  <si>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</si>
  <si>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</si>
  <si>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</si>
  <si>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</si>
  <si>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</si>
  <si>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</si>
  <si>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</si>
  <si>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</si>
  <si>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</si>
  <si>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</si>
  <si>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</si>
  <si>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</si>
  <si>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</si>
  <si>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</si>
  <si>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</si>
  <si>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</si>
  <si>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</si>
  <si>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</si>
  <si>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</si>
  <si>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</si>
  <si>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</si>
  <si>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</si>
  <si>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</si>
  <si>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</si>
  <si>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</si>
  <si>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</si>
  <si>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</si>
  <si>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</si>
  <si>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</si>
  <si>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</si>
  <si>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</si>
  <si>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</si>
  <si>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</si>
  <si>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</si>
  <si>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</si>
  <si>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</si>
  <si>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</si>
  <si>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</si>
  <si>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</si>
  <si>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</si>
  <si>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</si>
  <si>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</si>
  <si>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</si>
  <si>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</si>
  <si>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</si>
  <si>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</si>
  <si>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</si>
  <si>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</si>
  <si>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</si>
  <si>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</si>
  <si>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</si>
  <si>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</si>
  <si>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</si>
  <si>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</si>
  <si>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</si>
  <si>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</si>
  <si>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</si>
  <si>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</si>
  <si>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</si>
  <si>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</si>
  <si>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</si>
  <si>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</si>
  <si>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</si>
  <si>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</si>
  <si>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</si>
  <si>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</si>
  <si>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</si>
  <si>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</si>
  <si>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</si>
  <si>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</si>
  <si>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</si>
  <si>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</si>
  <si>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</si>
  <si>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</si>
  <si>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</si>
  <si>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</si>
  <si>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</si>
  <si>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</si>
  <si>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</si>
  <si>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</si>
  <si>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</si>
  <si>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</si>
  <si>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</si>
  <si>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</si>
  <si>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</si>
  <si>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</si>
  <si>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</si>
  <si>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</si>
  <si>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</si>
  <si>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</si>
  <si>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</si>
  <si>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</si>
  <si>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</si>
  <si>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</si>
  <si>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</si>
  <si>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</si>
  <si>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</si>
  <si>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</si>
  <si>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</si>
  <si>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</si>
  <si>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</si>
  <si>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</si>
  <si>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</si>
  <si>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</si>
  <si>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</si>
  <si>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</si>
  <si>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</si>
  <si>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</si>
  <si>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</si>
  <si>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</si>
  <si>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</si>
  <si>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</si>
  <si>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</si>
  <si>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</si>
  <si>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</si>
  <si>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</si>
  <si>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</si>
  <si>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</si>
  <si>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</si>
  <si>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</si>
  <si>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</si>
  <si>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</si>
  <si>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</si>
  <si>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</si>
  <si>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</si>
  <si>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</si>
  <si>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</si>
  <si>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</si>
  <si>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</si>
  <si>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</si>
  <si>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</si>
  <si>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</si>
  <si>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</si>
  <si>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</si>
  <si>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</si>
  <si>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</si>
  <si>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</si>
  <si>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</si>
  <si>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</si>
  <si>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</si>
  <si>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</si>
  <si>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</si>
  <si>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</si>
  <si>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</si>
  <si>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</si>
  <si>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</si>
  <si>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</si>
  <si>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</si>
  <si>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</si>
  <si>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</si>
  <si>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</si>
  <si>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</si>
  <si>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</si>
  <si>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</si>
  <si>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</si>
  <si>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</si>
  <si>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</si>
  <si>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</si>
  <si>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</si>
  <si>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</si>
  <si>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</si>
  <si>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</si>
  <si>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</si>
  <si>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</si>
  <si>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</si>
  <si>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</si>
  <si>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</si>
  <si>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</si>
  <si>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</si>
  <si>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</si>
  <si>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</si>
  <si>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</si>
  <si>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</si>
  <si>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</si>
  <si>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</si>
  <si>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</si>
  <si>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</si>
  <si>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</si>
  <si>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</si>
  <si>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</si>
  <si>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</si>
  <si>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</si>
  <si>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</si>
  <si>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</si>
  <si>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</si>
  <si>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</si>
  <si>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</si>
  <si>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</si>
  <si>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</si>
  <si>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</si>
  <si>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</si>
  <si>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</si>
  <si>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</si>
  <si>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</si>
  <si>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</si>
  <si>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</si>
  <si>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</si>
  <si>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</si>
  <si>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</si>
  <si>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</si>
  <si>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</si>
  <si>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</si>
  <si>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</si>
  <si>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</si>
  <si>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</si>
  <si>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</si>
  <si>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</si>
  <si>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</si>
  <si>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</si>
  <si>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</si>
  <si>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</si>
  <si>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</si>
  <si>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</si>
  <si>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</si>
  <si>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</si>
  <si>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</si>
  <si>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</si>
  <si>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</si>
  <si>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</si>
  <si>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</si>
  <si>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</si>
  <si>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</si>
  <si>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</si>
  <si>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</si>
  <si>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</si>
  <si>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</si>
  <si>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</si>
  <si>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</si>
  <si>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</si>
  <si>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</si>
  <si>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</si>
  <si>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</si>
  <si>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</si>
  <si>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</si>
  <si>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</si>
  <si>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</si>
  <si>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</si>
  <si>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</si>
  <si>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</si>
  <si>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</si>
  <si>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</si>
  <si>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</si>
  <si>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</si>
  <si>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</si>
  <si>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</si>
  <si>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</si>
  <si>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</si>
  <si>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</si>
  <si>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</si>
  <si>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</si>
  <si>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</si>
  <si>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</si>
  <si>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</si>
  <si>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</si>
  <si>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</si>
  <si>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</si>
  <si>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</si>
  <si>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</si>
  <si>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</si>
  <si>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</si>
  <si>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</si>
  <si>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</si>
  <si>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</si>
  <si>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</si>
  <si>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</si>
  <si>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</si>
  <si>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</si>
  <si>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</si>
  <si>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</si>
  <si>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</si>
  <si>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</si>
  <si>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</si>
  <si>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</si>
  <si>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</si>
  <si>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</si>
  <si>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</si>
  <si>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</si>
  <si>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</si>
  <si>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</si>
  <si>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</si>
  <si>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</si>
  <si>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</si>
  <si>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</si>
  <si>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</si>
  <si>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</si>
  <si>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</si>
  <si>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</si>
  <si>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</si>
  <si>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</si>
  <si>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</si>
  <si>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</si>
  <si>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</si>
  <si>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</si>
  <si>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</si>
  <si>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</si>
  <si>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</si>
  <si>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</si>
  <si>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</si>
  <si>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</si>
  <si>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</si>
  <si>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</si>
  <si>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</si>
  <si>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</si>
  <si>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</si>
  <si>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</si>
  <si>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</si>
  <si>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</si>
  <si>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</si>
  <si>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</si>
  <si>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</si>
  <si>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</si>
  <si>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</si>
  <si>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</si>
  <si>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</si>
  <si>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</si>
  <si>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</si>
  <si>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</si>
  <si>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</si>
  <si>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</si>
  <si>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</si>
  <si>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</si>
  <si>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</si>
  <si>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</si>
  <si>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</si>
  <si>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</si>
  <si>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</si>
  <si>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</si>
  <si>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</si>
  <si>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</si>
  <si>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</si>
  <si>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</si>
  <si>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</si>
  <si>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</si>
  <si>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</si>
  <si>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</si>
  <si>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</si>
  <si>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</si>
  <si>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</si>
  <si>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</si>
  <si>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</si>
  <si>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</si>
  <si>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</si>
  <si>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</si>
  <si>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</si>
  <si>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</si>
  <si>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</si>
  <si>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</si>
  <si>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</si>
  <si>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</si>
  <si>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</si>
  <si>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</si>
  <si>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</si>
  <si>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</si>
  <si>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</si>
  <si>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</si>
  <si>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</si>
  <si>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</si>
  <si>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</si>
  <si>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</si>
  <si>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</si>
  <si>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</si>
  <si>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</si>
  <si>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</si>
  <si>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</si>
  <si>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</si>
  <si>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</si>
  <si>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</si>
  <si>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</si>
  <si>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</si>
  <si>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</si>
  <si>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</si>
  <si>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</si>
  <si>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</si>
  <si>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</si>
  <si>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</si>
  <si>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</si>
  <si>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</si>
  <si>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</si>
  <si>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</si>
  <si>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</si>
  <si>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</si>
  <si>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</si>
  <si>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</si>
  <si>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</si>
  <si>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</si>
  <si>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</si>
  <si>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</si>
  <si>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</si>
  <si>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</si>
  <si>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</si>
  <si>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</si>
  <si>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</si>
  <si>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</si>
  <si>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</si>
  <si>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</si>
  <si>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</si>
  <si>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</si>
  <si>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</si>
  <si>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</si>
  <si>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</si>
  <si>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</si>
  <si>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</si>
  <si>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</si>
  <si>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</si>
  <si>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</si>
  <si>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</si>
  <si>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</si>
  <si>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</si>
  <si>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</si>
  <si>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</si>
  <si>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</si>
  <si>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</si>
  <si>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</si>
  <si>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</si>
  <si>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</si>
  <si>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</si>
  <si>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</si>
  <si>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</si>
  <si>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</si>
  <si>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</si>
  <si>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</si>
  <si>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</si>
  <si>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</si>
  <si>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</si>
  <si>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</si>
  <si>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</si>
  <si>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</si>
  <si>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</si>
  <si>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</si>
  <si>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</si>
  <si>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</si>
  <si>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</si>
  <si>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</si>
  <si>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</si>
  <si>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</si>
  <si>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</si>
  <si>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</si>
  <si>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</si>
  <si>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</si>
  <si>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</si>
  <si>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</si>
  <si>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</si>
  <si>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</si>
  <si>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</si>
  <si>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</si>
  <si>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</si>
  <si>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</si>
  <si>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</si>
  <si>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</si>
  <si>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</si>
  <si>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</si>
  <si>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</si>
  <si>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</si>
  <si>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</si>
  <si>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</si>
  <si>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</si>
  <si>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</si>
  <si>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</si>
  <si>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</si>
  <si>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</si>
  <si>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</si>
  <si>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</si>
  <si>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</si>
  <si>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</si>
  <si>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</si>
  <si>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</si>
  <si>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</si>
  <si>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</si>
  <si>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</si>
  <si>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</si>
  <si>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</si>
  <si>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</si>
  <si>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</si>
  <si>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</si>
  <si>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</si>
  <si>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</si>
  <si>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</si>
  <si>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</si>
  <si>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</si>
  <si>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</si>
  <si>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</si>
  <si>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</si>
  <si>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</si>
  <si>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</si>
  <si>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</si>
  <si>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</si>
  <si>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</si>
  <si>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</si>
  <si>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</si>
  <si>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</si>
  <si>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</si>
  <si>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</si>
  <si>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</si>
  <si>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</si>
  <si>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</si>
  <si>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</si>
  <si>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</si>
  <si>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</si>
  <si>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</si>
  <si>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</si>
  <si>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</si>
  <si>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</si>
  <si>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</si>
  <si>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</si>
  <si>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</si>
  <si>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</si>
  <si>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</si>
  <si>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</si>
  <si>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</si>
  <si>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</si>
  <si>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</si>
  <si>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</si>
  <si>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</si>
  <si>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</si>
  <si>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</si>
  <si>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</si>
  <si>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</si>
  <si>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</si>
  <si>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</si>
  <si>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</si>
  <si>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</si>
  <si>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</si>
  <si>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</si>
  <si>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</si>
  <si>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</si>
  <si>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</si>
  <si>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</si>
  <si>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</si>
  <si>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</si>
  <si>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</si>
  <si>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</si>
  <si>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</si>
  <si>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</si>
  <si>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</si>
  <si>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</si>
  <si>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</si>
  <si>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</si>
  <si>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</si>
  <si>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</si>
  <si>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</si>
  <si>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</si>
  <si>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</si>
  <si>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</si>
  <si>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</si>
  <si>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</si>
  <si>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</si>
  <si>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</si>
  <si>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</si>
  <si>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</si>
  <si>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</si>
  <si>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</si>
  <si>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</si>
  <si>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</si>
  <si>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</si>
  <si>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</si>
  <si>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</si>
  <si>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</si>
  <si>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</si>
  <si>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</si>
  <si>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</si>
  <si>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</si>
  <si>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</si>
  <si>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</si>
  <si>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</si>
  <si>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</si>
  <si>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</si>
  <si>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</si>
  <si>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</si>
  <si>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</si>
  <si>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</si>
  <si>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</si>
  <si>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</si>
  <si>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</si>
  <si>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</si>
  <si>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</si>
  <si>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</si>
  <si>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</si>
  <si>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</si>
  <si>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</si>
  <si>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</si>
  <si>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</si>
  <si>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</si>
  <si>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</si>
  <si>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</si>
  <si>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</si>
  <si>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</si>
  <si>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</si>
  <si>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</si>
  <si>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</si>
  <si>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</si>
  <si>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</si>
  <si>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</si>
  <si>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</si>
  <si>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</si>
  <si>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</si>
  <si>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</si>
  <si>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</si>
  <si>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</si>
  <si>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</si>
  <si>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</si>
  <si>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</si>
  <si>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</si>
  <si>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</si>
  <si>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</si>
  <si>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</si>
  <si>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</si>
  <si>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</si>
  <si>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</si>
  <si>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</si>
  <si>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</si>
  <si>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</si>
  <si>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</si>
  <si>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</si>
  <si>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</si>
  <si>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</si>
  <si>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</si>
  <si>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</si>
  <si>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</si>
  <si>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</si>
  <si>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</si>
  <si>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</si>
  <si>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</si>
  <si>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</si>
  <si>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</si>
  <si>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</si>
  <si>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</si>
  <si>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</si>
  <si>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</si>
  <si>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</si>
  <si>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</si>
  <si>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</si>
  <si>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</si>
  <si>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</si>
  <si>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</si>
  <si>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</si>
  <si>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</si>
  <si>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</si>
  <si>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</si>
  <si>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</si>
  <si>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</si>
  <si>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</si>
  <si>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</si>
  <si>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</si>
  <si>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</si>
  <si>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</si>
  <si>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</si>
  <si>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</si>
  <si>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</si>
  <si>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</si>
  <si>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</si>
  <si>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</si>
  <si>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</si>
  <si>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</si>
  <si>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</si>
  <si>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</si>
  <si>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</si>
  <si>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</si>
  <si>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</si>
  <si>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</si>
  <si>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</si>
  <si>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</si>
  <si>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</si>
  <si>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</si>
  <si>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</si>
  <si>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</si>
  <si>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</si>
  <si>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</si>
  <si>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</si>
  <si>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</si>
  <si>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</si>
  <si>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</si>
  <si>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</si>
  <si>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</si>
  <si>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</si>
  <si>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</si>
  <si>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</si>
  <si>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</si>
  <si>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</si>
  <si>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</si>
  <si>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</si>
  <si>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</si>
  <si>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</si>
  <si>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</si>
  <si>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</si>
  <si>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</si>
  <si>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</si>
  <si>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</si>
  <si>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</si>
  <si>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</si>
  <si>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</si>
  <si>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</si>
  <si>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</si>
  <si>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</si>
  <si>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</si>
  <si>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</si>
  <si>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</si>
  <si>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</si>
  <si>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</si>
  <si>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</si>
  <si>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</si>
  <si>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</si>
  <si>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</si>
  <si>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</si>
  <si>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</si>
  <si>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</si>
  <si>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</si>
  <si>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</si>
  <si>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</si>
  <si>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</si>
  <si>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</si>
  <si>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</si>
  <si>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</si>
  <si>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</si>
  <si>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</si>
  <si>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</si>
  <si>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</si>
  <si>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</si>
  <si>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</si>
  <si>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</si>
  <si>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</si>
  <si>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</si>
  <si>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</si>
  <si>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</si>
  <si>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</si>
  <si>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</si>
  <si>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</si>
  <si>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</si>
  <si>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</si>
  <si>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</si>
  <si>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</si>
  <si>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</si>
  <si>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</si>
  <si>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</si>
  <si>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</si>
  <si>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</si>
  <si>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</si>
  <si>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</si>
  <si>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</si>
  <si>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</si>
  <si>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</si>
  <si>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</si>
  <si>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</si>
  <si>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</si>
  <si>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</si>
  <si>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</si>
  <si>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</si>
  <si>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</si>
  <si>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</si>
  <si>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</si>
  <si>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</si>
  <si>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</si>
  <si>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</si>
  <si>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</si>
  <si>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</si>
  <si>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</si>
  <si>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</si>
  <si>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</si>
  <si>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</si>
  <si>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</si>
  <si>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</si>
  <si>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</si>
  <si>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</si>
  <si>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</si>
  <si>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</si>
  <si>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</si>
  <si>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</si>
  <si>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</si>
  <si>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</si>
  <si>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</si>
  <si>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</si>
  <si>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</si>
  <si>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</si>
  <si>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</si>
  <si>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</si>
  <si>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</si>
  <si>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</si>
  <si>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</si>
  <si>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</si>
  <si>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</si>
  <si>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</si>
  <si>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</si>
  <si>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</si>
  <si>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</si>
  <si>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</si>
  <si>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</si>
  <si>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</si>
  <si>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</si>
  <si>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</si>
  <si>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</si>
  <si>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</si>
  <si>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</si>
  <si>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</si>
  <si>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</si>
  <si>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</si>
  <si>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</si>
  <si>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</si>
  <si>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</si>
  <si>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</si>
  <si>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</si>
  <si>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</si>
  <si>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</si>
  <si>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</si>
  <si>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</si>
  <si>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</si>
  <si>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</si>
  <si>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</si>
  <si>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</si>
  <si>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</si>
  <si>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</si>
  <si>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</si>
  <si>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</si>
  <si>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</si>
  <si>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</si>
  <si>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</si>
  <si>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</si>
  <si>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</si>
  <si>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</si>
  <si>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</si>
  <si>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</si>
  <si>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</si>
  <si>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</si>
  <si>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</si>
  <si>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</si>
  <si>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</si>
  <si>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</si>
  <si>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</si>
  <si>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</si>
  <si>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</si>
  <si>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</si>
  <si>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</si>
  <si>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</si>
  <si>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</si>
  <si>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</si>
  <si>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</si>
  <si>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</si>
  <si>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</si>
  <si>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</si>
  <si>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</si>
  <si>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</si>
  <si>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</si>
  <si>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</si>
  <si>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</si>
  <si>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</si>
  <si>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</si>
  <si>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</si>
  <si>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</si>
  <si>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</si>
  <si>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</si>
  <si>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</si>
  <si>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</si>
  <si>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</si>
  <si>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</si>
  <si>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</si>
  <si>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</si>
  <si>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</si>
  <si>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</si>
  <si>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</si>
  <si>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</si>
  <si>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</si>
  <si>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</si>
  <si>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</si>
  <si>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</si>
  <si>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</si>
  <si>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</si>
  <si>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</si>
  <si>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</si>
  <si>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</si>
  <si>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</si>
  <si>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</si>
  <si>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</si>
  <si>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</si>
  <si>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</si>
  <si>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</si>
  <si>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</si>
  <si>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</si>
  <si>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</si>
  <si>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</si>
  <si>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</si>
  <si>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</si>
  <si>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</si>
  <si>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</si>
  <si>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</si>
  <si>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</si>
  <si>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</si>
  <si>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</si>
  <si>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</si>
  <si>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</si>
  <si>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</si>
  <si>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</si>
  <si>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</si>
  <si>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</si>
  <si>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</si>
  <si>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</si>
  <si>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</si>
  <si>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</si>
  <si>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</si>
  <si>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</si>
  <si>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</si>
  <si>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</si>
  <si>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</si>
  <si>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</si>
  <si>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</si>
  <si>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</si>
  <si>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</si>
  <si>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</si>
  <si>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</si>
  <si>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</si>
  <si>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</si>
  <si>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</si>
  <si>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</si>
  <si>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</si>
  <si>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</si>
  <si>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</si>
  <si>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</si>
  <si>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</si>
  <si>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</si>
  <si>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</si>
  <si>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</si>
  <si>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</si>
  <si>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</si>
  <si>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</si>
  <si>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</si>
  <si>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</si>
  <si>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</si>
  <si>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</si>
  <si>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</si>
  <si>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</si>
  <si>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</si>
  <si>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</si>
  <si>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</si>
  <si>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</si>
  <si>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</si>
  <si>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</si>
  <si>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</si>
  <si>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</si>
  <si>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</si>
  <si>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</si>
  <si>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</si>
  <si>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</si>
  <si>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</si>
  <si>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</si>
  <si>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</si>
  <si>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</si>
  <si>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</si>
  <si>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</si>
  <si>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</si>
  <si>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</si>
  <si>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</si>
  <si>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</si>
  <si>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</si>
  <si>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</si>
  <si>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</si>
  <si>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</si>
  <si>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</si>
  <si>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</si>
  <si>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</si>
  <si>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</si>
  <si>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</si>
  <si>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</si>
  <si>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</si>
  <si>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</si>
  <si>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</si>
  <si>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</si>
  <si>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</si>
  <si>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</si>
  <si>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</si>
  <si>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</si>
  <si>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</si>
  <si>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</si>
  <si>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</si>
  <si>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</si>
  <si>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</si>
  <si>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</si>
  <si>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</si>
  <si>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</si>
  <si>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</si>
  <si>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</si>
  <si>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</si>
  <si>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</si>
  <si>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</si>
  <si>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</si>
  <si>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</si>
  <si>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</si>
  <si>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</si>
  <si>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</si>
  <si>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</si>
  <si>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</si>
  <si>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</si>
  <si>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</si>
  <si>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</si>
  <si>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</si>
  <si>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</si>
  <si>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</si>
  <si>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</si>
  <si>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</si>
  <si>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</si>
  <si>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</si>
  <si>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</si>
  <si>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</si>
  <si>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</si>
  <si>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</si>
  <si>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</si>
  <si>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</si>
  <si>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</si>
  <si>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</si>
  <si>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</si>
  <si>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</si>
  <si>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</si>
  <si>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</si>
  <si>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</si>
  <si>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</si>
  <si>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</si>
  <si>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</si>
  <si>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</si>
  <si>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</si>
  <si>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</si>
  <si>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</si>
  <si>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</si>
  <si>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</si>
  <si>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</si>
  <si>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</si>
  <si>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</si>
  <si>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</si>
  <si>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</si>
  <si>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</si>
  <si>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</si>
  <si>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</si>
  <si>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</si>
  <si>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</si>
  <si>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</si>
  <si>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</si>
  <si>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</si>
  <si>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</si>
  <si>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</si>
  <si>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</si>
  <si>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</si>
  <si>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</si>
  <si>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</si>
  <si>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</si>
  <si>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</si>
  <si>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</si>
  <si>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</si>
  <si>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</si>
  <si>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</si>
  <si>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</si>
  <si>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</si>
  <si>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</si>
  <si>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</si>
  <si>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</si>
  <si>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</si>
  <si>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</si>
  <si>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</si>
  <si>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</si>
  <si>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</si>
  <si>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</si>
  <si>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</si>
  <si>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</si>
  <si>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</si>
  <si>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</si>
  <si>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</si>
  <si>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</si>
  <si>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</si>
  <si>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</si>
  <si>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</si>
  <si>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</si>
  <si>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</si>
  <si>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</si>
  <si>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</si>
  <si>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</si>
  <si>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</si>
  <si>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</si>
  <si>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</si>
  <si>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</si>
  <si>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</si>
  <si>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</si>
  <si>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</si>
  <si>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</si>
  <si>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</si>
  <si>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</si>
  <si>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</si>
  <si>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</si>
  <si>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</si>
  <si>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</si>
  <si>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</si>
  <si>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</si>
  <si>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</si>
  <si>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</si>
  <si>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</si>
  <si>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</si>
  <si>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</si>
  <si>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</si>
  <si>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</si>
  <si>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</si>
  <si>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</si>
  <si>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</si>
  <si>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</si>
  <si>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</si>
  <si>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</si>
  <si>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</si>
  <si>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</si>
  <si>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</si>
  <si>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</si>
  <si>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</si>
  <si>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</si>
  <si>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</si>
  <si>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</si>
  <si>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</si>
  <si>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</si>
  <si>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</si>
  <si>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</si>
  <si>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</si>
  <si>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</si>
  <si>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</si>
  <si>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</si>
  <si>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</si>
  <si>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</si>
  <si>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</si>
  <si>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</si>
  <si>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</si>
  <si>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</si>
  <si>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</si>
  <si>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</si>
  <si>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</si>
  <si>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</si>
  <si>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</si>
  <si>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</si>
  <si>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</si>
  <si>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</si>
  <si>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</si>
  <si>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</si>
  <si>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</si>
  <si>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</si>
  <si>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</si>
  <si>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</si>
  <si>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</si>
  <si>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</si>
  <si>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</si>
  <si>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</si>
  <si>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</si>
  <si>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</si>
  <si>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</si>
  <si>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</si>
  <si>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</si>
  <si>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</si>
  <si>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</si>
  <si>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</si>
  <si>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</si>
  <si>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</si>
  <si>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</si>
  <si>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</si>
  <si>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</si>
  <si>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</si>
  <si>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</si>
  <si>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</si>
  <si>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</si>
  <si>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</si>
  <si>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</si>
  <si>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</si>
  <si>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</si>
  <si>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</si>
  <si>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</si>
  <si>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</si>
  <si>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</si>
  <si>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</si>
  <si>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</si>
  <si>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</si>
  <si>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</si>
  <si>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</si>
  <si>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</si>
  <si>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</si>
  <si>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</si>
  <si>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</si>
  <si>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</si>
  <si>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</si>
  <si>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</si>
  <si>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</si>
  <si>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</si>
  <si>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</si>
  <si>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</si>
  <si>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</si>
  <si>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</si>
  <si>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</si>
  <si>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</si>
  <si>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</si>
  <si>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</si>
  <si>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</si>
  <si>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</si>
  <si>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</si>
  <si>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</si>
  <si>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</si>
  <si>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</si>
  <si>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</si>
  <si>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</si>
  <si>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</si>
  <si>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</si>
  <si>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</si>
  <si>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</si>
  <si>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</si>
  <si>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</si>
  <si>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</si>
  <si>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</si>
  <si>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</si>
  <si>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</si>
  <si>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</si>
  <si>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</si>
  <si>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</si>
  <si>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</si>
  <si>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</si>
  <si>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</si>
  <si>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</si>
  <si>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</si>
  <si>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</si>
  <si>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</si>
  <si>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</si>
  <si>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</si>
  <si>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</si>
  <si>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</si>
  <si>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</si>
  <si>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</si>
  <si>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</si>
  <si>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</si>
  <si>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</si>
  <si>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</si>
  <si>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</si>
  <si>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</si>
  <si>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</si>
  <si>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</si>
  <si>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</si>
  <si>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</si>
  <si>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</si>
  <si>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</si>
  <si>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</si>
  <si>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</si>
  <si>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</si>
  <si>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</si>
  <si>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</si>
  <si>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</si>
  <si>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</si>
  <si>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</si>
  <si>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</si>
  <si>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</si>
  <si>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</si>
  <si>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</si>
  <si>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</si>
  <si>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</si>
  <si>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</si>
  <si>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</si>
  <si>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</si>
  <si>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</si>
  <si>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</si>
  <si>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</si>
  <si>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</si>
  <si>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</si>
  <si>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</si>
  <si>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</si>
  <si>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</si>
  <si>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</si>
  <si>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</si>
  <si>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</si>
  <si>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</si>
  <si>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</si>
  <si>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</si>
  <si>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</si>
  <si>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</si>
  <si>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</si>
  <si>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</si>
  <si>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</si>
  <si>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</si>
  <si>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</si>
  <si>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</si>
  <si>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</si>
  <si>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</si>
  <si>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</si>
  <si>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</si>
  <si>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</si>
  <si>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</si>
  <si>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</si>
  <si>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</si>
  <si>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</si>
  <si>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</si>
  <si>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</si>
  <si>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</si>
  <si>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</si>
  <si>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</si>
  <si>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</si>
  <si>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</si>
  <si>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</si>
  <si>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</si>
  <si>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</si>
  <si>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</si>
  <si>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</si>
  <si>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</si>
  <si>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</si>
  <si>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</si>
  <si>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</si>
  <si>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</si>
  <si>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</si>
  <si>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</si>
  <si>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</si>
  <si>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</si>
  <si>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</si>
  <si>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</si>
  <si>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</si>
  <si>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</si>
  <si>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</si>
  <si>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</si>
  <si>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</si>
  <si>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</si>
  <si>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</si>
  <si>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</si>
  <si>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</si>
  <si>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</si>
  <si>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</si>
  <si>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</si>
  <si>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</si>
  <si>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</si>
  <si>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</si>
  <si>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</si>
  <si>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</si>
  <si>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</si>
  <si>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</si>
  <si>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</si>
  <si>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</si>
  <si>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</si>
  <si>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</si>
  <si>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</si>
  <si>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</si>
  <si>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</si>
  <si>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</si>
  <si>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</si>
  <si>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</si>
  <si>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</si>
  <si>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</si>
  <si>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</si>
  <si>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</si>
  <si>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</si>
  <si>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</si>
  <si>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</si>
  <si>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</si>
  <si>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</si>
  <si>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</si>
  <si>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</si>
  <si>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</si>
  <si>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</si>
  <si>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</si>
  <si>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</si>
  <si>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</si>
  <si>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</si>
  <si>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</si>
  <si>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</si>
  <si>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</si>
  <si>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</si>
  <si>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</si>
  <si>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</si>
  <si>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</si>
  <si>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</si>
  <si>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</si>
  <si>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</si>
  <si>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</si>
  <si>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</si>
  <si>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</si>
  <si>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</si>
  <si>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</si>
  <si>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</si>
  <si>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</si>
  <si>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</si>
  <si>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</si>
  <si>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</si>
  <si>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</si>
  <si>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</si>
  <si>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</si>
  <si>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</si>
  <si>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</si>
  <si>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</si>
  <si>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</si>
  <si>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</si>
  <si>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</si>
  <si>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</si>
  <si>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</si>
  <si>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</si>
  <si>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</si>
  <si>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</si>
  <si>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</si>
  <si>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</si>
  <si>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</si>
  <si>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</si>
  <si>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</si>
  <si>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</si>
  <si>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</si>
  <si>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</si>
  <si>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</si>
  <si>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</si>
  <si>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</si>
  <si>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</si>
  <si>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</si>
  <si>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</si>
  <si>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</si>
  <si>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</si>
  <si>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</si>
  <si>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</si>
  <si>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</si>
  <si>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</si>
  <si>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</si>
  <si>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</si>
  <si>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</si>
  <si>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</si>
  <si>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</si>
  <si>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</si>
  <si>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</si>
  <si>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</si>
  <si>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</si>
  <si>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</si>
  <si>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</si>
  <si>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</si>
  <si>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</si>
  <si>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</si>
  <si>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</si>
  <si>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</si>
  <si>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</si>
  <si>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</si>
  <si>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</si>
  <si>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</si>
  <si>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</si>
  <si>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</si>
  <si>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</si>
  <si>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</si>
  <si>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</si>
  <si>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</si>
  <si>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</si>
  <si>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</si>
  <si>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</si>
  <si>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</si>
  <si>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</si>
  <si>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</si>
  <si>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</si>
  <si>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</si>
  <si>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</si>
  <si>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</si>
  <si>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</si>
  <si>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</si>
  <si>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</si>
  <si>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</si>
  <si>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</si>
  <si>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</si>
  <si>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</si>
  <si>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</si>
  <si>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</si>
  <si>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</si>
  <si>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</si>
  <si>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</si>
  <si>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</si>
  <si>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</si>
  <si>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</si>
  <si>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</si>
  <si>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</si>
  <si>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</si>
  <si>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</si>
  <si>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</si>
  <si>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</si>
  <si>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</si>
  <si>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</si>
  <si>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</si>
  <si>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</si>
  <si>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</si>
  <si>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</si>
  <si>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</si>
  <si>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</si>
  <si>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</si>
  <si>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</si>
  <si>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</si>
  <si>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</si>
  <si>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</si>
  <si>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</si>
  <si>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</si>
  <si>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</si>
  <si>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</si>
  <si>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</si>
  <si>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</si>
  <si>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</si>
  <si>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</si>
  <si>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</si>
  <si>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</si>
  <si>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</si>
  <si>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</si>
  <si>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</si>
  <si>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</si>
  <si>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</si>
  <si>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</si>
  <si>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</si>
  <si>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</si>
  <si>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</si>
  <si>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</si>
  <si>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</si>
  <si>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</si>
  <si>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</si>
  <si>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</si>
  <si>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</si>
  <si>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</si>
  <si>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</si>
  <si>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</si>
  <si>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</si>
  <si>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</si>
  <si>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</si>
  <si>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</si>
  <si>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</si>
  <si>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</si>
  <si>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</si>
  <si>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</si>
  <si>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</si>
  <si>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</si>
  <si>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</si>
  <si>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</si>
  <si>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</si>
  <si>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</si>
  <si>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</si>
  <si>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</si>
  <si>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</si>
  <si>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</si>
  <si>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</si>
  <si>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</si>
  <si>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</si>
  <si>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</si>
  <si>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</si>
  <si>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</si>
  <si>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</si>
  <si>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</si>
  <si>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</si>
  <si>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</si>
  <si>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</si>
  <si>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</si>
  <si>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</si>
  <si>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</si>
  <si>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</si>
  <si>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</si>
  <si>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</si>
  <si>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</si>
  <si>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</si>
  <si>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</si>
  <si>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</si>
  <si>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</si>
  <si>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</si>
  <si>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</si>
  <si>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</si>
  <si>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</si>
  <si>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</si>
  <si>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</si>
  <si>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</si>
  <si>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</si>
  <si>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</si>
  <si>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</si>
  <si>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</si>
  <si>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</si>
  <si>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</si>
  <si>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</si>
  <si>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</si>
  <si>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</si>
  <si>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</si>
  <si>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</si>
  <si>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</si>
  <si>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</si>
  <si>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</si>
  <si>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</si>
  <si>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</si>
  <si>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</si>
  <si>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</si>
  <si>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</si>
  <si>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</si>
  <si>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</si>
  <si>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</si>
  <si>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</si>
  <si>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</si>
  <si>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</si>
  <si>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</si>
  <si>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</si>
  <si>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</si>
  <si>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</si>
  <si>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</si>
  <si>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</si>
  <si>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</si>
  <si>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</si>
  <si>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</si>
  <si>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</si>
  <si>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</si>
  <si>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</si>
  <si>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</si>
  <si>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</si>
  <si>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</si>
  <si>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</si>
  <si>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</si>
  <si>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</si>
  <si>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</si>
  <si>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</si>
  <si>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</si>
  <si>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</si>
  <si>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</si>
  <si>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</si>
  <si>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</si>
  <si>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</si>
  <si>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</si>
  <si>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</si>
  <si>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</si>
  <si>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</si>
  <si>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</si>
  <si>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</si>
  <si>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</si>
  <si>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</si>
  <si>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</si>
  <si>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</si>
  <si>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</si>
  <si>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</si>
  <si>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</si>
  <si>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</si>
  <si>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</si>
  <si>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</si>
  <si>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</si>
  <si>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</si>
  <si>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</si>
  <si>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</si>
  <si>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</si>
  <si>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</si>
  <si>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</si>
  <si>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</si>
  <si>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</si>
  <si>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</si>
  <si>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</si>
  <si>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</si>
  <si>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</si>
  <si>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</si>
  <si>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</si>
  <si>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</si>
  <si>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</si>
  <si>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</si>
  <si>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</si>
  <si>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</si>
  <si>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</si>
  <si>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</si>
  <si>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</si>
  <si>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</si>
  <si>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</si>
  <si>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</si>
  <si>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</si>
  <si>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</si>
  <si>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</si>
  <si>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</si>
  <si>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</si>
  <si>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</si>
  <si>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</si>
  <si>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</si>
  <si>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</si>
  <si>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</si>
  <si>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</si>
  <si>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</si>
  <si>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</si>
  <si>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</si>
  <si>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</si>
  <si>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</si>
  <si>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</si>
  <si>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</si>
  <si>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</si>
  <si>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</si>
  <si>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</si>
  <si>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</si>
  <si>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</si>
  <si>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</si>
  <si>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</si>
  <si>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</si>
  <si>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</si>
  <si>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</si>
  <si>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</si>
  <si>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</si>
  <si>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</si>
  <si>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</si>
  <si>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</si>
  <si>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</si>
  <si>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</si>
  <si>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</si>
  <si>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</si>
  <si>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</si>
  <si>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</si>
  <si>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</si>
  <si>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</si>
  <si>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</si>
  <si>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</si>
  <si>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</si>
  <si>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</si>
  <si>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</si>
  <si>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</si>
  <si>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</si>
  <si>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</si>
  <si>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</si>
  <si>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</si>
  <si>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</si>
  <si>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</si>
  <si>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</si>
  <si>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</si>
  <si>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</si>
  <si>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</si>
  <si>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</si>
  <si>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</si>
  <si>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</si>
  <si>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</si>
  <si>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</si>
  <si>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</si>
  <si>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</si>
  <si>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</si>
  <si>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</si>
  <si>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</si>
  <si>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</si>
  <si>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</si>
  <si>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</si>
  <si>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</si>
  <si>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</si>
  <si>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</si>
  <si>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</si>
  <si>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</si>
  <si>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</si>
  <si>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</si>
  <si>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</si>
  <si>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</si>
  <si>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</si>
  <si>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</si>
  <si>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</si>
  <si>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</si>
  <si>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</si>
  <si>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</si>
  <si>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</si>
  <si>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</si>
  <si>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</si>
  <si>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</si>
  <si>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</si>
  <si>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</si>
  <si>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</si>
  <si>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</si>
  <si>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</si>
  <si>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</si>
  <si>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</si>
  <si>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</si>
  <si>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</si>
  <si>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</si>
  <si>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</si>
  <si>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</si>
  <si>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</si>
  <si>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</si>
  <si>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</si>
  <si>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</si>
  <si>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</si>
  <si>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</si>
  <si>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</si>
  <si>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</si>
  <si>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</si>
  <si>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</si>
  <si>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</si>
  <si>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</si>
  <si>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</si>
  <si>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</si>
  <si>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</si>
  <si>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</si>
  <si>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</si>
  <si>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</si>
  <si>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</si>
  <si>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</si>
  <si>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</si>
  <si>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</si>
  <si>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</si>
  <si>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</si>
  <si>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</si>
  <si>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</si>
  <si>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</si>
  <si>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</si>
  <si>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</si>
  <si>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</si>
  <si>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</si>
  <si>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</si>
  <si>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</si>
  <si>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</si>
  <si>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</si>
  <si>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</si>
  <si>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</si>
  <si>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</si>
  <si>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</si>
  <si>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</si>
  <si>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</si>
  <si>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</si>
  <si>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</si>
  <si>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</si>
  <si>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</si>
  <si>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</si>
  <si>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</si>
  <si>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</si>
  <si>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</si>
  <si>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</si>
  <si>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</si>
  <si>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</si>
  <si>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</si>
  <si>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</si>
  <si>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</si>
  <si>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</si>
  <si>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</si>
  <si>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</si>
  <si>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</si>
  <si>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</si>
  <si>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</si>
  <si>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</si>
  <si>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</si>
  <si>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</si>
  <si>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</si>
  <si>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</si>
  <si>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</si>
  <si>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</si>
  <si>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</si>
  <si>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</si>
  <si>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</si>
  <si>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</si>
  <si>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</si>
  <si>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</si>
  <si>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</si>
  <si>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</si>
  <si>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</si>
  <si>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</si>
  <si>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</si>
  <si>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</si>
  <si>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</si>
  <si>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</si>
  <si>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</si>
  <si>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</si>
  <si>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</si>
  <si>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</si>
  <si>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</si>
  <si>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</si>
  <si>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</si>
  <si>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</si>
  <si>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</si>
  <si>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</si>
  <si>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</si>
  <si>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</si>
  <si>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</si>
  <si>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</si>
  <si>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</si>
  <si>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</si>
  <si>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</si>
  <si>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</si>
  <si>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</si>
  <si>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</si>
  <si>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</si>
  <si>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</si>
  <si>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</si>
  <si>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</si>
  <si>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</si>
  <si>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</si>
  <si>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</si>
  <si>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</si>
  <si>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</si>
  <si>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</si>
  <si>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</si>
  <si>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</si>
  <si>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</si>
  <si>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</si>
  <si>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</si>
  <si>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</si>
  <si>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</si>
  <si>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</si>
  <si>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</si>
  <si>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</si>
  <si>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</si>
  <si>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</si>
  <si>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</si>
  <si>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</si>
  <si>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</si>
  <si>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</si>
  <si>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</si>
  <si>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</si>
  <si>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</si>
  <si>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</si>
  <si>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</si>
  <si>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</si>
  <si>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</si>
  <si>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</si>
  <si>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</si>
  <si>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</si>
  <si>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</si>
  <si>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</si>
  <si>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</si>
  <si>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</si>
  <si>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</si>
  <si>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</si>
  <si>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</si>
  <si>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</si>
  <si>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</si>
  <si>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</si>
  <si>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</si>
  <si>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</si>
  <si>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</si>
  <si>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</si>
  <si>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</si>
  <si>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</si>
  <si>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</si>
  <si>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</si>
  <si>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</si>
  <si>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</si>
  <si>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</si>
  <si>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</si>
  <si>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</si>
  <si>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</si>
  <si>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</si>
  <si>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</si>
  <si>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</si>
  <si>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</si>
  <si>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</si>
  <si>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</si>
  <si>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</si>
  <si>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</si>
  <si>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</si>
  <si>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</si>
  <si>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</si>
  <si>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</si>
  <si>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</si>
  <si>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</si>
  <si>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</si>
  <si>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</si>
  <si>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</si>
  <si>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</si>
  <si>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</si>
  <si>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</si>
  <si>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</si>
  <si>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</si>
  <si>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</si>
  <si>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</si>
  <si>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</si>
  <si>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</si>
  <si>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</si>
  <si>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</si>
  <si>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</si>
  <si>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</si>
  <si>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</si>
  <si>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</si>
  <si>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</si>
  <si>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</si>
  <si>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</si>
  <si>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</si>
  <si>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</si>
  <si>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</si>
  <si>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</si>
  <si>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</si>
  <si>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</si>
  <si>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</si>
  <si>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</si>
  <si>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</si>
  <si>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</si>
  <si>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</si>
  <si>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</si>
  <si>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</si>
  <si>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</si>
  <si>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</si>
  <si>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</si>
  <si>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</si>
  <si>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</si>
  <si>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</si>
  <si>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</si>
  <si>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</si>
  <si>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</si>
  <si>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</si>
  <si>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</si>
  <si>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</si>
  <si>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</si>
  <si>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</si>
  <si>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</si>
  <si>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</si>
  <si>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</si>
  <si>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</si>
  <si>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</si>
  <si>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</si>
  <si>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</si>
  <si>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</si>
  <si>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</si>
  <si>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</si>
  <si>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</si>
  <si>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</si>
  <si>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</si>
  <si>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</si>
  <si>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</si>
  <si>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</si>
  <si>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</si>
  <si>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</si>
  <si>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</si>
  <si>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</si>
  <si>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</si>
  <si>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</si>
  <si>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</si>
  <si>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</si>
  <si>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</si>
  <si>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</si>
  <si>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</si>
  <si>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</si>
  <si>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</si>
  <si>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</si>
  <si>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</si>
  <si>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</si>
  <si>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</si>
  <si>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</si>
  <si>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</si>
  <si>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</si>
  <si>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</si>
  <si>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</si>
  <si>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</si>
  <si>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</si>
  <si>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</si>
  <si>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</si>
  <si>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</si>
  <si>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</si>
  <si>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</si>
  <si>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</si>
  <si>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</si>
  <si>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</si>
  <si>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</si>
  <si>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</si>
  <si>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</si>
  <si>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</si>
  <si>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</si>
  <si>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</si>
  <si>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</si>
  <si>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</si>
  <si>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</si>
  <si>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</si>
  <si>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</si>
  <si>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</si>
  <si>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</si>
  <si>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</si>
  <si>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</si>
  <si>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</si>
  <si>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</si>
  <si>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</si>
  <si>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</si>
  <si>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</si>
  <si>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</si>
  <si>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</si>
  <si>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</si>
  <si>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</si>
  <si>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</si>
  <si>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</si>
  <si>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</si>
  <si>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</si>
  <si>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</si>
  <si>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</si>
  <si>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</si>
  <si>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</si>
  <si>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</si>
  <si>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</si>
  <si>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</si>
  <si>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</si>
  <si>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</si>
  <si>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</si>
  <si>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</si>
  <si>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</si>
  <si>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</si>
  <si>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</si>
  <si>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</si>
  <si>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</si>
  <si>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</si>
  <si>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</si>
  <si>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</si>
  <si>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</si>
  <si>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</si>
  <si>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</si>
  <si>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</si>
  <si>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</si>
  <si>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</si>
  <si>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</si>
  <si>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</si>
  <si>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</si>
  <si>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</si>
  <si>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</si>
  <si>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</si>
  <si>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</si>
  <si>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</si>
  <si>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</si>
  <si>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</si>
  <si>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</si>
  <si>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</si>
  <si>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</si>
  <si>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</si>
  <si>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</si>
  <si>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</si>
  <si>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</si>
  <si>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</si>
  <si>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</si>
  <si>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</si>
  <si>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</si>
  <si>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</si>
  <si>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</si>
  <si>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</si>
  <si>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</si>
  <si>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</si>
  <si>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</si>
  <si>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</si>
  <si>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</si>
  <si>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</si>
  <si>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</si>
  <si>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</si>
  <si>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</si>
  <si>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</si>
  <si>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</si>
  <si>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</si>
  <si>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</si>
  <si>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</si>
  <si>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</si>
  <si>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</si>
  <si>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</si>
  <si>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</si>
  <si>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</si>
  <si>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</si>
  <si>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</si>
  <si>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</si>
  <si>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</si>
  <si>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</si>
  <si>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</si>
  <si>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</si>
  <si>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</si>
  <si>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</si>
  <si>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</si>
  <si>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</si>
  <si>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</si>
  <si>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</si>
  <si>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</si>
  <si>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</si>
  <si>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</si>
  <si>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</si>
  <si>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</si>
  <si>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</si>
  <si>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</si>
  <si>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</si>
  <si>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</si>
  <si>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</si>
  <si>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</si>
  <si>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</si>
  <si>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</si>
  <si>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</si>
  <si>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</si>
  <si>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</si>
  <si>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</si>
  <si>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</si>
  <si>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</si>
  <si>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</si>
  <si>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</si>
  <si>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</si>
  <si>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</si>
  <si>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</si>
  <si>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</si>
  <si>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</si>
  <si>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</si>
  <si>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</si>
  <si>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</si>
  <si>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</si>
  <si>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</si>
  <si>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</si>
  <si>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</si>
  <si>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</si>
  <si>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</si>
  <si>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</si>
  <si>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</si>
  <si>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</si>
  <si>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</si>
  <si>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</si>
  <si>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</si>
  <si>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</si>
  <si>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</si>
  <si>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</si>
  <si>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</si>
  <si>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</si>
  <si>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</si>
  <si>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</si>
  <si>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</si>
  <si>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</si>
  <si>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</si>
  <si>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</si>
  <si>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</si>
  <si>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</si>
  <si>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</si>
  <si>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</si>
  <si>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</si>
  <si>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</si>
  <si>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</si>
  <si>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</si>
  <si>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</si>
  <si>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</si>
  <si>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</si>
  <si>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</si>
  <si>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</si>
  <si>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</si>
  <si>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</si>
  <si>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</si>
  <si>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</si>
  <si>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</si>
  <si>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</si>
  <si>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</si>
  <si>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</si>
  <si>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</si>
  <si>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</si>
  <si>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</si>
  <si>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</si>
  <si>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</si>
  <si>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</si>
  <si>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</si>
  <si>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</si>
  <si>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</si>
  <si>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</si>
  <si>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</si>
  <si>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</si>
  <si>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</si>
  <si>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</si>
  <si>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</si>
  <si>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</si>
  <si>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</si>
  <si>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</si>
  <si>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</si>
  <si>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</si>
  <si>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</si>
  <si>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</si>
  <si>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</si>
  <si>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</si>
  <si>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</si>
  <si>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</si>
  <si>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</si>
  <si>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</si>
  <si>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</si>
  <si>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</si>
  <si>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</si>
  <si>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</si>
  <si>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</si>
  <si>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</si>
  <si>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</si>
  <si>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</si>
  <si>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</si>
  <si>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</si>
  <si>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</si>
  <si>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</si>
  <si>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</si>
  <si>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</si>
  <si>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</si>
  <si>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</si>
  <si>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</si>
  <si>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</si>
  <si>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</si>
  <si>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</si>
  <si>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</si>
  <si>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</si>
  <si>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</si>
  <si>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</si>
  <si>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</si>
  <si>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</si>
  <si>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</si>
  <si>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</si>
  <si>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</si>
  <si>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</si>
  <si>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</si>
  <si>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</si>
  <si>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</si>
  <si>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</si>
  <si>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</si>
  <si>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</si>
  <si>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</si>
  <si>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</si>
  <si>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</si>
  <si>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</si>
  <si>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</si>
  <si>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</si>
  <si>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</si>
  <si>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</si>
  <si>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</si>
  <si>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</si>
  <si>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</si>
  <si>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</si>
  <si>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</si>
  <si>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</si>
  <si>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</si>
  <si>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</si>
  <si>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</si>
  <si>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</si>
  <si>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</si>
  <si>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</si>
  <si>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</si>
  <si>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</si>
  <si>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</si>
  <si>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</si>
  <si>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</si>
  <si>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</si>
  <si>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</si>
  <si>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</si>
  <si>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</si>
  <si>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</si>
  <si>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</si>
  <si>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</si>
  <si>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</si>
  <si>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</si>
  <si>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</si>
  <si>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</si>
  <si>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</si>
  <si>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</si>
  <si>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</si>
  <si>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</si>
  <si>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</si>
  <si>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</si>
  <si>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</si>
  <si>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</si>
  <si>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</si>
  <si>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</si>
  <si>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</si>
  <si>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</si>
  <si>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</si>
  <si>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</si>
  <si>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</si>
  <si>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</si>
  <si>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</si>
  <si>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</si>
  <si>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</si>
  <si>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</si>
  <si>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</si>
  <si>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</si>
  <si>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</si>
  <si>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</si>
  <si>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</si>
  <si>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</si>
  <si>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</si>
  <si>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</si>
  <si>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</si>
  <si>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</si>
  <si>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</si>
  <si>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</si>
  <si>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</si>
  <si>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</si>
  <si>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</si>
  <si>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</si>
  <si>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</si>
  <si>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</si>
  <si>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</si>
  <si>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</si>
  <si>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</si>
  <si>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</si>
  <si>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</si>
  <si>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</si>
  <si>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</si>
  <si>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</si>
  <si>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</si>
  <si>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</si>
  <si>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</si>
  <si>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</si>
  <si>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</si>
  <si>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</si>
  <si>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</si>
  <si>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</si>
  <si>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</si>
  <si>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</si>
  <si>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</si>
  <si>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</si>
  <si>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</si>
  <si>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</si>
  <si>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</si>
  <si>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</si>
  <si>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</si>
  <si>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</si>
  <si>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</si>
  <si>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</si>
  <si>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</si>
  <si>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</si>
  <si>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</si>
  <si>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</si>
  <si>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</si>
  <si>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</si>
  <si>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</si>
  <si>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</si>
  <si>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</si>
  <si>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</si>
  <si>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</si>
  <si>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</si>
  <si>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</si>
  <si>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</si>
  <si>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</si>
  <si>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</si>
  <si>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</si>
  <si>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</si>
  <si>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</si>
  <si>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</si>
  <si>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</si>
  <si>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</si>
  <si>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</si>
  <si>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</si>
  <si>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</si>
  <si>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</si>
  <si>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</si>
  <si>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</si>
  <si>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</si>
  <si>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</si>
  <si>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</si>
  <si>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</si>
  <si>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</si>
  <si>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</si>
  <si>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</si>
  <si>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</si>
  <si>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</si>
  <si>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</si>
  <si>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</si>
  <si>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</si>
  <si>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</si>
  <si>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</si>
  <si>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</si>
  <si>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</si>
  <si>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</si>
  <si>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</si>
  <si>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</si>
  <si>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</si>
  <si>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</si>
  <si>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</si>
  <si>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</si>
  <si>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</si>
  <si>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</si>
  <si>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</si>
  <si>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</si>
  <si>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</si>
  <si>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</si>
  <si>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</si>
  <si>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</si>
  <si>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</si>
  <si>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</si>
  <si>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</si>
  <si>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</si>
  <si>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</si>
  <si>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</si>
  <si>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</si>
  <si>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</si>
  <si>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</si>
  <si>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</si>
  <si>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</si>
  <si>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</si>
  <si>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</si>
  <si>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</si>
  <si>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</si>
  <si>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</si>
  <si>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</si>
  <si>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</si>
  <si>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</si>
  <si>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</si>
  <si>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</si>
  <si>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</si>
  <si>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</si>
  <si>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</si>
  <si>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</si>
  <si>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</si>
  <si>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</si>
  <si>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</si>
  <si>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</si>
  <si>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</si>
  <si>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</si>
  <si>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</si>
  <si>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</si>
  <si>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</si>
  <si>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</si>
  <si>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</si>
  <si>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</si>
  <si>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</si>
  <si>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</si>
  <si>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</si>
  <si>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</si>
  <si>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</si>
  <si>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</si>
  <si>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</si>
  <si>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</si>
  <si>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</si>
  <si>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</si>
  <si>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</si>
  <si>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</si>
  <si>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</si>
  <si>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</si>
  <si>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</si>
  <si>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</si>
  <si>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</si>
  <si>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</si>
  <si>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</si>
  <si>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</si>
  <si>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</si>
  <si>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</si>
  <si>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</si>
  <si>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</si>
  <si>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</si>
  <si>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</si>
  <si>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</si>
  <si>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</si>
  <si>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</si>
  <si>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</si>
  <si>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</si>
  <si>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</si>
  <si>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</si>
  <si>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</si>
  <si>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</si>
  <si>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</si>
  <si>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</si>
  <si>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</si>
  <si>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</si>
  <si>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</si>
  <si>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</si>
  <si>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</si>
  <si>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</si>
  <si>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</si>
  <si>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</si>
  <si>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</si>
  <si>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</si>
  <si>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</si>
  <si>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</si>
  <si>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</si>
  <si>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</si>
  <si>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</si>
  <si>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</si>
  <si>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</si>
  <si>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</si>
  <si>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</si>
  <si>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</si>
  <si>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</si>
  <si>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</si>
  <si>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</si>
  <si>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</si>
  <si>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</si>
  <si>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</si>
  <si>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</si>
  <si>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</si>
  <si>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</si>
  <si>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</si>
  <si>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</si>
  <si>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</si>
  <si>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</si>
  <si>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</si>
  <si>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</si>
  <si>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</si>
  <si>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</si>
  <si>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</si>
  <si>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</si>
  <si>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</si>
  <si>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</si>
  <si>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</si>
  <si>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</si>
  <si>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</si>
  <si>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</si>
  <si>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</si>
  <si>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</si>
  <si>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</si>
  <si>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</si>
  <si>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</si>
  <si>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</si>
  <si>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</si>
  <si>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</si>
  <si>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</si>
  <si>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</si>
  <si>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</si>
  <si>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</si>
  <si>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</si>
  <si>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</si>
  <si>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</si>
  <si>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</si>
  <si>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</si>
  <si>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</si>
  <si>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</si>
  <si>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</si>
  <si>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</si>
  <si>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</si>
  <si>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</si>
  <si>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</si>
  <si>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</si>
  <si>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</si>
  <si>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</si>
  <si>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</si>
  <si>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</si>
  <si>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</si>
  <si>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</si>
  <si>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</si>
  <si>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</si>
  <si>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</si>
  <si>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</si>
  <si>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</si>
  <si>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</si>
  <si>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</si>
  <si>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</si>
  <si>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</si>
  <si>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</si>
  <si>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</si>
  <si>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</si>
  <si>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</si>
  <si>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</si>
  <si>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</si>
  <si>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</si>
  <si>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</si>
  <si>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</si>
  <si>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</si>
  <si>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</si>
  <si>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</si>
  <si>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</si>
  <si>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</si>
  <si>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</si>
  <si>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</si>
  <si>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</si>
  <si>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</si>
  <si>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</si>
  <si>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</si>
  <si>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</si>
  <si>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</si>
  <si>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</si>
  <si>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</si>
  <si>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</si>
  <si>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</si>
  <si>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</si>
  <si>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</si>
  <si>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</si>
  <si>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</si>
  <si>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</si>
  <si>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</si>
  <si>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</si>
  <si>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</si>
  <si>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</si>
  <si>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</si>
  <si>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</si>
  <si>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</si>
  <si>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</si>
  <si>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</si>
  <si>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</si>
  <si>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</si>
  <si>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</si>
  <si>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</si>
  <si>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</si>
  <si>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</si>
  <si>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</si>
  <si>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</si>
  <si>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</si>
  <si>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</si>
  <si>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</si>
  <si>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</si>
  <si>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</si>
  <si>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</si>
  <si>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</si>
  <si>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</si>
  <si>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</si>
  <si>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</si>
  <si>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</si>
  <si>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</si>
  <si>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</si>
  <si>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</si>
  <si>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</si>
  <si>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</si>
  <si>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</si>
  <si>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</si>
  <si>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</si>
  <si>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</si>
  <si>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</si>
  <si>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</si>
  <si>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</si>
  <si>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</si>
  <si>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</si>
  <si>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</si>
  <si>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</si>
  <si>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</si>
  <si>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</si>
  <si>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</si>
  <si>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</si>
  <si>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</si>
  <si>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</si>
  <si>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</si>
  <si>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</si>
  <si>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</si>
  <si>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</si>
  <si>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</si>
  <si>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</si>
  <si>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</si>
  <si>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</si>
  <si>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</si>
  <si>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</si>
  <si>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</si>
  <si>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</si>
  <si>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</si>
  <si>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</si>
  <si>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</si>
  <si>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</si>
  <si>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</si>
  <si>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</si>
  <si>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</si>
  <si>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</si>
  <si>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</si>
  <si>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</si>
  <si>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</si>
  <si>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</si>
  <si>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</si>
  <si>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</si>
  <si>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</si>
  <si>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</si>
  <si>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</si>
  <si>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</si>
  <si>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</si>
  <si>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</si>
  <si>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</si>
  <si>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</si>
  <si>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</si>
  <si>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</si>
  <si>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</si>
  <si>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</si>
  <si>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</si>
  <si>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</si>
  <si>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</si>
  <si>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</si>
  <si>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</si>
  <si>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</si>
  <si>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</si>
  <si>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</si>
  <si>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</si>
  <si>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</si>
  <si>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</si>
  <si>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</si>
  <si>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</si>
  <si>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</si>
  <si>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</si>
  <si>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</si>
  <si>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</si>
  <si>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</si>
  <si>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</si>
  <si>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</si>
  <si>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</si>
  <si>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</si>
  <si>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</si>
  <si>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</si>
  <si>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</si>
  <si>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</si>
  <si>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</si>
  <si>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</si>
  <si>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</si>
  <si>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</si>
  <si>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</si>
  <si>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</si>
  <si>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</si>
  <si>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</si>
  <si>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</si>
  <si>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</si>
  <si>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</si>
  <si>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</si>
  <si>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</si>
  <si>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</si>
  <si>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</si>
  <si>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</si>
  <si>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</si>
  <si>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</si>
  <si>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</si>
  <si>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</si>
  <si>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</si>
  <si>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</si>
  <si>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</si>
  <si>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</si>
  <si>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</si>
  <si>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</si>
  <si>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</si>
  <si>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</si>
  <si>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</si>
  <si>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</si>
  <si>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</si>
  <si>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</si>
  <si>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</si>
  <si>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</si>
  <si>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</si>
  <si>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</si>
  <si>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</si>
  <si>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</si>
  <si>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</si>
  <si>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</si>
  <si>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</si>
  <si>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</si>
  <si>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</si>
  <si>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</si>
  <si>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</si>
  <si>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</si>
  <si>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</si>
  <si>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</si>
  <si>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</si>
  <si>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</si>
  <si>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</si>
  <si>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</si>
  <si>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</si>
  <si>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</si>
  <si>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</si>
  <si>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</si>
  <si>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</si>
  <si>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</si>
  <si>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</si>
  <si>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</si>
  <si>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</si>
  <si>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</si>
  <si>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</si>
  <si>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</si>
  <si>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</si>
  <si>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</si>
  <si>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</si>
  <si>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</si>
  <si>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</si>
  <si>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</si>
  <si>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</si>
  <si>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</si>
  <si>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</si>
  <si>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</si>
  <si>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</si>
  <si>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</si>
  <si>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</si>
  <si>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</si>
  <si>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</si>
  <si>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</si>
  <si>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</si>
  <si>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</si>
  <si>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</si>
  <si>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</si>
  <si>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</si>
  <si>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</si>
  <si>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</si>
  <si>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</si>
  <si>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</si>
  <si>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</si>
  <si>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</si>
  <si>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</si>
  <si>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</si>
  <si>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</si>
  <si>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</si>
  <si>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</si>
  <si>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</si>
  <si>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</si>
  <si>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</si>
  <si>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</si>
  <si>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</si>
  <si>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</si>
  <si>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</si>
  <si>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</si>
  <si>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</si>
  <si>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</si>
  <si>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</si>
  <si>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</si>
  <si>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</si>
  <si>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</si>
  <si>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</si>
  <si>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</si>
  <si>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</si>
  <si>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</si>
  <si>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</si>
  <si>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</si>
  <si>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</si>
  <si>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</si>
  <si>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</si>
  <si>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</si>
  <si>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</si>
  <si>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</si>
  <si>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</si>
  <si>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</si>
  <si>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</si>
  <si>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</si>
  <si>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</si>
  <si>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</si>
  <si>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</si>
  <si>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</si>
  <si>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</si>
  <si>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</si>
  <si>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</si>
  <si>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</si>
  <si>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</si>
  <si>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</si>
  <si>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</si>
  <si>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</si>
  <si>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</si>
  <si>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</si>
  <si>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</si>
  <si>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</si>
  <si>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</si>
  <si>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</si>
  <si>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</si>
  <si>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</si>
  <si>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</si>
  <si>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</si>
  <si>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</si>
  <si>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</si>
  <si>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</si>
  <si>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</si>
  <si>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</si>
  <si>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</si>
  <si>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</si>
  <si>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</si>
  <si>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</si>
  <si>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</si>
  <si>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</si>
  <si>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</si>
  <si>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</si>
  <si>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</si>
  <si>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</si>
  <si>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</si>
  <si>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</si>
  <si>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</si>
  <si>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</si>
  <si>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</si>
  <si>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</si>
  <si>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</si>
  <si>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</si>
  <si>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</si>
  <si>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</si>
  <si>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</si>
  <si>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</si>
  <si>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</si>
  <si>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</si>
  <si>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</si>
  <si>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</si>
  <si>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</si>
  <si>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</si>
  <si>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</si>
  <si>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</si>
  <si>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</si>
  <si>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</si>
  <si>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</si>
  <si>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</si>
  <si>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</si>
  <si>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</si>
  <si>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</si>
  <si>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</si>
  <si>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</si>
  <si>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</si>
  <si>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</si>
  <si>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</si>
  <si>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</si>
  <si>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</si>
  <si>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</si>
  <si>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</si>
  <si>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</si>
  <si>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</si>
  <si>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</si>
  <si>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</si>
  <si>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</si>
  <si>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</si>
  <si>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</si>
  <si>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</si>
  <si>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</si>
  <si>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</si>
  <si>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</si>
  <si>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</si>
  <si>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</si>
  <si>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</si>
  <si>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</si>
  <si>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</si>
  <si>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</si>
  <si>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</si>
  <si>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</si>
  <si>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</si>
  <si>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</si>
  <si>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</si>
  <si>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</si>
  <si>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</si>
  <si>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</si>
  <si>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</si>
  <si>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</si>
  <si>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</si>
  <si>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</si>
  <si>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</si>
  <si>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</si>
  <si>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</si>
  <si>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</si>
  <si>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</si>
  <si>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</si>
  <si>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</si>
  <si>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</si>
  <si>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</si>
  <si>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</si>
  <si>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</si>
  <si>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</si>
  <si>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</si>
  <si>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</si>
  <si>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</si>
  <si>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</si>
  <si>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</si>
  <si>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</si>
  <si>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</si>
  <si>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</si>
  <si>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</si>
  <si>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</si>
  <si>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</si>
  <si>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</si>
  <si>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</si>
  <si>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</si>
  <si>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</si>
  <si>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</si>
  <si>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</si>
  <si>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</si>
  <si>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</si>
  <si>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</si>
  <si>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</si>
  <si>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</si>
  <si>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</si>
  <si>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</si>
  <si>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</si>
  <si>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</si>
  <si>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</si>
  <si>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</si>
  <si>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</si>
  <si>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</si>
  <si>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</si>
  <si>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</si>
  <si>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</si>
  <si>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</si>
  <si>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</si>
  <si>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</si>
  <si>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</si>
  <si>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</si>
  <si>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</si>
  <si>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</si>
  <si>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</si>
  <si>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</si>
  <si>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</si>
  <si>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</si>
  <si>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</si>
  <si>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</si>
  <si>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</si>
  <si>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</si>
  <si>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</si>
  <si>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</si>
  <si>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</si>
  <si>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</si>
  <si>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</si>
  <si>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</si>
  <si>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</si>
  <si>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</si>
  <si>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</si>
  <si>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</si>
  <si>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</si>
  <si>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</si>
  <si>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</si>
  <si>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</si>
  <si>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</si>
  <si>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</si>
  <si>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</si>
  <si>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</si>
  <si>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</si>
  <si>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</si>
  <si>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</si>
  <si>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</si>
  <si>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</si>
  <si>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</si>
  <si>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</si>
  <si>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</si>
  <si>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</si>
  <si>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</si>
  <si>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</si>
  <si>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</si>
  <si>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</si>
  <si>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</si>
  <si>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</si>
  <si>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</si>
  <si>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</si>
  <si>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</si>
  <si>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</si>
  <si>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</si>
  <si>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</si>
  <si>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</si>
  <si>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</si>
  <si>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</si>
  <si>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</si>
  <si>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</si>
  <si>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</si>
  <si>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</si>
  <si>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</si>
  <si>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</si>
  <si>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</si>
  <si>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</si>
  <si>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</si>
  <si>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</si>
  <si>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</si>
  <si>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</si>
  <si>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</si>
  <si>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</si>
  <si>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</si>
  <si>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</si>
  <si>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</si>
  <si>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</si>
  <si>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</si>
  <si>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</si>
  <si>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</si>
  <si>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</si>
  <si>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</si>
  <si>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</si>
  <si>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</si>
  <si>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</si>
  <si>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</si>
  <si>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</si>
  <si>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</si>
  <si>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</si>
  <si>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</si>
  <si>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</si>
  <si>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</si>
  <si>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</si>
  <si>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</si>
  <si>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</si>
  <si>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</si>
  <si>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</si>
  <si>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</si>
  <si>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</si>
  <si>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</si>
  <si>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</si>
  <si>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</si>
  <si>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</si>
  <si>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</si>
  <si>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</si>
  <si>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</si>
  <si>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</si>
  <si>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</si>
  <si>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</si>
  <si>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</si>
  <si>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</si>
  <si>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</si>
  <si>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</si>
  <si>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</si>
  <si>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</si>
  <si>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</si>
  <si>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</si>
  <si>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</si>
  <si>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</si>
  <si>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</si>
  <si>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</si>
  <si>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</si>
  <si>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</si>
  <si>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</si>
  <si>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</si>
  <si>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</si>
  <si>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</si>
  <si>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</si>
  <si>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</si>
  <si>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</si>
  <si>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</si>
  <si>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</si>
  <si>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</si>
  <si>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</si>
  <si>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</si>
  <si>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</si>
  <si>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</si>
  <si>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</si>
  <si>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</si>
  <si>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</si>
  <si>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</si>
  <si>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</si>
  <si>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</si>
  <si>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</si>
  <si>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</si>
  <si>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</si>
  <si>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</si>
  <si>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</si>
  <si>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</si>
  <si>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</si>
  <si>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</si>
  <si>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</si>
  <si>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</si>
  <si>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</si>
  <si>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</si>
  <si>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</si>
  <si>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</si>
  <si>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</si>
  <si>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</si>
  <si>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</si>
  <si>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</si>
  <si>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</si>
  <si>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</si>
  <si>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</si>
  <si>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</si>
  <si>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</si>
  <si>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</si>
  <si>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</si>
  <si>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</si>
  <si>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</si>
  <si>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</si>
  <si>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</si>
  <si>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</si>
  <si>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</si>
  <si>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</si>
  <si>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</si>
  <si>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</si>
  <si>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</si>
  <si>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</si>
  <si>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</si>
  <si>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</si>
  <si>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</si>
  <si>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</si>
  <si>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</si>
  <si>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</si>
  <si>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</si>
  <si>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</si>
  <si>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</si>
  <si>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</si>
  <si>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</si>
  <si>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</si>
  <si>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</si>
  <si>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</si>
  <si>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</si>
  <si>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</si>
  <si>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</si>
  <si>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</si>
  <si>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</si>
  <si>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</si>
  <si>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</si>
  <si>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</si>
  <si>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</si>
  <si>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</si>
  <si>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</si>
  <si>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</si>
  <si>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</si>
  <si>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</si>
  <si>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</si>
  <si>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</si>
  <si>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</si>
  <si>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</si>
  <si>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</si>
  <si>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</si>
  <si>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</si>
  <si>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</si>
  <si>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</si>
  <si>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</si>
  <si>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</si>
  <si>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</si>
  <si>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</si>
  <si>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</si>
  <si>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</si>
  <si>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</si>
  <si>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</si>
  <si>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</si>
  <si>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</si>
  <si>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</si>
  <si>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</si>
  <si>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</si>
  <si>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</si>
  <si>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</si>
  <si>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</si>
  <si>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</si>
  <si>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</si>
  <si>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</si>
  <si>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</si>
  <si>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</si>
  <si>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</si>
  <si>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</si>
  <si>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</si>
  <si>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</si>
  <si>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</si>
  <si>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</si>
  <si>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</si>
  <si>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</si>
  <si>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</si>
  <si>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</si>
  <si>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</si>
  <si>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</si>
  <si>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</si>
  <si>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</si>
  <si>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</si>
  <si>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</si>
  <si>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</si>
  <si>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</si>
  <si>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</si>
  <si>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</si>
  <si>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</si>
  <si>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</si>
  <si>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</si>
  <si>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</si>
  <si>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</si>
  <si>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</si>
  <si>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</si>
  <si>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</si>
  <si>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</si>
  <si>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</si>
  <si>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</si>
  <si>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</si>
  <si>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</si>
  <si>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</si>
  <si>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</si>
  <si>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</si>
  <si>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</si>
  <si>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</si>
  <si>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</si>
  <si>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</si>
  <si>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</si>
  <si>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</si>
  <si>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</si>
  <si>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</si>
  <si>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</si>
  <si>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</si>
  <si>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</si>
  <si>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</si>
  <si>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</si>
  <si>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</si>
  <si>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</si>
  <si>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</si>
  <si>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</si>
  <si>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</si>
  <si>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</si>
  <si>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</si>
  <si>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</si>
  <si>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</si>
  <si>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</si>
  <si>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</si>
  <si>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</si>
  <si>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</si>
  <si>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</si>
  <si>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</si>
  <si>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</si>
  <si>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</si>
  <si>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</si>
  <si>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</si>
  <si>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</si>
  <si>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</si>
  <si>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</si>
  <si>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</si>
  <si>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</si>
  <si>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</si>
  <si>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</si>
  <si>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</si>
  <si>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</si>
  <si>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</si>
  <si>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</si>
  <si>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</si>
  <si>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</si>
  <si>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</si>
  <si>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</si>
  <si>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</si>
  <si>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</si>
  <si>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</si>
  <si>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</si>
  <si>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</si>
  <si>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</si>
  <si>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</si>
  <si>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</si>
  <si>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</si>
  <si>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</si>
  <si>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</si>
  <si>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</si>
  <si>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</si>
  <si>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</si>
  <si>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</si>
  <si>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</si>
  <si>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</si>
  <si>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</si>
  <si>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</si>
  <si>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</si>
  <si>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</si>
  <si>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</si>
  <si>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</si>
  <si>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</si>
  <si>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</si>
  <si>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</si>
  <si>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</si>
  <si>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</si>
  <si>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</si>
  <si>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</si>
  <si>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</si>
  <si>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</si>
  <si>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</si>
  <si>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</si>
  <si>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</si>
  <si>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</si>
  <si>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</si>
  <si>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</si>
  <si>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</si>
  <si>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</si>
  <si>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</si>
  <si>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</si>
  <si>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</si>
  <si>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</si>
  <si>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</si>
  <si>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</si>
  <si>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</si>
  <si>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</si>
  <si>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</si>
  <si>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</si>
  <si>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</si>
  <si>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</si>
  <si>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</si>
  <si>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</si>
  <si>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</si>
  <si>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</si>
  <si>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</si>
  <si>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</si>
  <si>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</si>
  <si>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</si>
  <si>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</si>
  <si>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</si>
  <si>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</si>
  <si>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</si>
  <si>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</si>
  <si>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</si>
  <si>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</si>
  <si>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</si>
  <si>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</si>
  <si>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</si>
  <si>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</si>
  <si>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</si>
  <si>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</si>
  <si>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</si>
  <si>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</si>
  <si>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</si>
  <si>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</si>
  <si>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</si>
  <si>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</si>
  <si>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</si>
  <si>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</si>
  <si>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</si>
  <si>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</si>
  <si>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</si>
  <si>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</si>
  <si>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</si>
  <si>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</si>
  <si>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</si>
  <si>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</si>
  <si>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</si>
  <si>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</si>
  <si>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</si>
  <si>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</si>
  <si>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</si>
  <si>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</si>
  <si>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</si>
  <si>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</si>
  <si>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</si>
  <si>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</si>
  <si>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</si>
  <si>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</si>
  <si>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</si>
  <si>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</si>
  <si>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</si>
  <si>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</si>
  <si>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</si>
  <si>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</si>
  <si>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</si>
  <si>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</si>
  <si>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</si>
  <si>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</si>
  <si>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</si>
  <si>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</si>
  <si>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</si>
  <si>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</si>
  <si>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</si>
  <si>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</si>
  <si>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</si>
  <si>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</si>
  <si>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</si>
  <si>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</si>
  <si>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</si>
  <si>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</si>
  <si>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</si>
  <si>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</si>
  <si>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</si>
  <si>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</si>
  <si>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</si>
  <si>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</si>
  <si>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</si>
  <si>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</si>
  <si>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</si>
  <si>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</si>
  <si>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</si>
  <si>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</si>
  <si>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</si>
  <si>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</si>
  <si>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</si>
  <si>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</si>
  <si>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</si>
  <si>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</si>
  <si>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</si>
  <si>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</si>
  <si>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</si>
  <si>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</si>
  <si>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</si>
  <si>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</si>
  <si>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</si>
  <si>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</si>
  <si>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</si>
  <si>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</si>
  <si>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</si>
  <si>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</si>
  <si>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</si>
  <si>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</si>
  <si>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</si>
  <si>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</si>
  <si>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</si>
  <si>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</si>
  <si>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</si>
  <si>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</si>
  <si>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</si>
  <si>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</si>
  <si>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</si>
  <si>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</si>
  <si>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</si>
  <si>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</si>
  <si>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</si>
  <si>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</si>
  <si>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</si>
  <si>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</si>
  <si>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</si>
  <si>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</si>
  <si>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</si>
  <si>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</si>
  <si>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</si>
  <si>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</si>
  <si>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</si>
  <si>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</si>
  <si>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</si>
  <si>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</si>
  <si>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</si>
  <si>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</si>
  <si>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</si>
  <si>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</si>
  <si>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</si>
  <si>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</si>
  <si>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</si>
  <si>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</si>
  <si>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</si>
  <si>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</si>
  <si>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</si>
  <si>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</si>
  <si>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</si>
  <si>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</si>
  <si>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</si>
  <si>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</si>
  <si>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</si>
  <si>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</si>
  <si>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</si>
  <si>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</si>
  <si>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</si>
  <si>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</si>
  <si>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</si>
  <si>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</si>
  <si>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</si>
  <si>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</si>
  <si>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</si>
  <si>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</si>
  <si>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</si>
  <si>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</si>
  <si>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</si>
  <si>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</si>
  <si>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</si>
  <si>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</si>
  <si>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</si>
  <si>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</si>
  <si>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</si>
  <si>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</si>
  <si>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</si>
  <si>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</si>
  <si>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</si>
  <si>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</si>
  <si>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</si>
  <si>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</si>
  <si>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</si>
  <si>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</si>
  <si>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</si>
  <si>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</si>
  <si>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</si>
  <si>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</si>
  <si>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</si>
  <si>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</si>
  <si>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</si>
  <si>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</si>
  <si>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</si>
  <si>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</si>
  <si>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</si>
  <si>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</si>
  <si>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</si>
  <si>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</si>
  <si>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</si>
  <si>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</si>
  <si>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</si>
  <si>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</si>
  <si>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</si>
  <si>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</si>
  <si>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</si>
  <si>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</si>
  <si>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</si>
  <si>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</si>
  <si>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</si>
  <si>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</si>
  <si>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</si>
  <si>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</si>
  <si>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</si>
  <si>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</si>
  <si>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</si>
  <si>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</si>
  <si>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</si>
  <si>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</si>
  <si>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</si>
  <si>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</si>
  <si>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</si>
  <si>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</si>
  <si>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</si>
  <si>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</si>
  <si>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</si>
  <si>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</si>
  <si>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</si>
  <si>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</si>
  <si>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</si>
  <si>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</si>
  <si>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</si>
  <si>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</si>
  <si>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</si>
  <si>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</si>
  <si>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</si>
  <si>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</si>
  <si>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</si>
  <si>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</si>
  <si>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</si>
  <si>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</si>
  <si>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</si>
  <si>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</si>
  <si>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</si>
  <si>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</si>
  <si>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</si>
  <si>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</si>
  <si>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</si>
  <si>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</si>
  <si>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</si>
  <si>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</si>
  <si>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</si>
  <si>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</si>
  <si>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</si>
  <si>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</si>
  <si>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</si>
  <si>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</si>
  <si>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</si>
  <si>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</si>
  <si>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</si>
  <si>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</si>
  <si>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</si>
  <si>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</si>
  <si>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</si>
  <si>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</si>
  <si>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</si>
  <si>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</si>
  <si>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</si>
  <si>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</si>
  <si>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</si>
  <si>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</si>
  <si>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</si>
  <si>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</si>
  <si>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</si>
  <si>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</si>
  <si>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</si>
  <si>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</si>
  <si>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</si>
  <si>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</si>
  <si>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</si>
  <si>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</si>
  <si>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</si>
  <si>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</si>
  <si>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</si>
  <si>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</si>
  <si>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</si>
  <si>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</si>
  <si>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</si>
  <si>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</si>
  <si>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</si>
  <si>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</si>
  <si>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</si>
  <si>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</si>
  <si>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</si>
  <si>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</si>
  <si>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</si>
  <si>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</si>
  <si>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</si>
  <si>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</si>
  <si>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</si>
  <si>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</si>
  <si>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</si>
  <si>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</si>
  <si>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</si>
  <si>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</si>
  <si>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</si>
  <si>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</si>
  <si>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</si>
  <si>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</si>
  <si>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</si>
  <si>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</si>
  <si>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</si>
  <si>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</si>
  <si>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</si>
  <si>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</si>
  <si>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</si>
  <si>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</si>
  <si>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</si>
  <si>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</si>
  <si>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</si>
  <si>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</si>
  <si>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</si>
  <si>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</si>
  <si>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</si>
  <si>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</si>
  <si>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</si>
  <si>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</si>
  <si>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</si>
  <si>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</si>
  <si>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</si>
  <si>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</si>
  <si>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</si>
  <si>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</si>
  <si>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</si>
  <si>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</si>
  <si>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</si>
  <si>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</si>
  <si>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</si>
  <si>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</si>
  <si>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</si>
  <si>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</si>
  <si>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</si>
  <si>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</si>
  <si>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</si>
  <si>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</si>
  <si>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</si>
  <si>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</si>
  <si>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</si>
  <si>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</si>
  <si>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</si>
  <si>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</si>
  <si>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</si>
  <si>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</si>
  <si>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</si>
  <si>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</si>
  <si>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</si>
  <si>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</si>
  <si>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</si>
  <si>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</si>
  <si>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</si>
  <si>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</si>
  <si>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</si>
  <si>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</si>
  <si>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</si>
  <si>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</si>
  <si>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</si>
  <si>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</si>
  <si>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</si>
  <si>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</si>
  <si>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</si>
  <si>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</si>
  <si>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</si>
  <si>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</si>
  <si>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</si>
  <si>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</si>
  <si>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</si>
  <si>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</si>
  <si>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</si>
  <si>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</si>
  <si>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</si>
  <si>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</si>
  <si>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</si>
  <si>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</si>
  <si>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</si>
  <si>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</si>
  <si>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</si>
  <si>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</si>
  <si>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</si>
  <si>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</si>
  <si>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</si>
  <si>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</si>
  <si>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</si>
  <si>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</si>
  <si>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</si>
  <si>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</si>
  <si>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</si>
  <si>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</si>
  <si>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</si>
  <si>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</si>
  <si>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</si>
  <si>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</si>
  <si>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</si>
  <si>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</si>
  <si>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</si>
  <si>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</si>
  <si>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</si>
  <si>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</si>
  <si>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</si>
  <si>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</si>
  <si>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</si>
  <si>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</si>
  <si>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</si>
  <si>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</si>
  <si>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</si>
  <si>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</si>
  <si>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</si>
  <si>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</si>
  <si>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</si>
  <si>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</si>
  <si>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</si>
  <si>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</si>
  <si>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</si>
  <si>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</si>
  <si>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</si>
  <si>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</si>
  <si>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</si>
  <si>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</si>
  <si>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</si>
  <si>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</si>
  <si>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</si>
  <si>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</si>
  <si>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</si>
  <si>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</si>
  <si>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</si>
  <si>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</si>
  <si>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</si>
  <si>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</si>
  <si>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</si>
  <si>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</si>
  <si>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</si>
  <si>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</si>
  <si>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</si>
  <si>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</si>
  <si>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</si>
  <si>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</si>
  <si>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</si>
  <si>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</si>
  <si>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</si>
  <si>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</si>
  <si>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</si>
  <si>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</si>
  <si>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</si>
  <si>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</si>
  <si>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</si>
  <si>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</si>
  <si>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</si>
  <si>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</si>
  <si>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</si>
  <si>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</si>
  <si>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</si>
  <si>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</si>
  <si>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</si>
  <si>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</si>
  <si>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</si>
  <si>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</si>
  <si>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</si>
  <si>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</si>
  <si>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</si>
  <si>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</si>
  <si>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</si>
  <si>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</si>
  <si>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</si>
  <si>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</si>
  <si>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</si>
  <si>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</si>
  <si>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</si>
  <si>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</si>
  <si>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</si>
  <si>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</si>
  <si>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</si>
  <si>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</si>
  <si>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</si>
  <si>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</si>
  <si>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</si>
  <si>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</si>
  <si>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</si>
  <si>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</si>
  <si>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</si>
  <si>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</si>
  <si>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</si>
  <si>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</si>
  <si>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</si>
  <si>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</si>
  <si>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</si>
  <si>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</si>
  <si>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</si>
  <si>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</si>
  <si>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</si>
  <si>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</si>
  <si>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</si>
  <si>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</si>
  <si>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</si>
  <si>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</si>
  <si>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</si>
  <si>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</si>
  <si>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</si>
  <si>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</si>
  <si>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</si>
  <si>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</si>
  <si>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</si>
  <si>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</si>
  <si>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</si>
  <si>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</si>
  <si>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</si>
  <si>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</si>
  <si>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</si>
  <si>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</si>
  <si>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</si>
  <si>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</si>
  <si>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</si>
  <si>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</si>
  <si>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</si>
  <si>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</si>
  <si>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</si>
  <si>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</si>
  <si>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</si>
  <si>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</si>
  <si>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</si>
  <si>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</si>
  <si>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</si>
  <si>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</si>
  <si>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</si>
  <si>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</si>
  <si>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</si>
  <si>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</si>
  <si>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</si>
  <si>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</si>
  <si>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</si>
  <si>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</si>
  <si>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</si>
  <si>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</si>
  <si>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</si>
  <si>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</si>
  <si>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</si>
  <si>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</si>
  <si>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</si>
  <si>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</si>
  <si>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</si>
  <si>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</si>
  <si>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</si>
  <si>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</si>
  <si>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</si>
  <si>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</si>
  <si>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</si>
  <si>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</si>
  <si>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</si>
  <si>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</si>
  <si>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</si>
  <si>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</si>
  <si>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</si>
  <si>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</si>
  <si>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</si>
  <si>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</si>
  <si>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</si>
  <si>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</si>
  <si>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</si>
  <si>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</si>
  <si>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</si>
  <si>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</si>
  <si>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</si>
  <si>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</si>
  <si>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</si>
  <si>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</si>
  <si>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</si>
  <si>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</si>
  <si>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</si>
  <si>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</si>
  <si>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</si>
  <si>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</si>
  <si>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</si>
  <si>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</si>
  <si>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</si>
  <si>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</si>
  <si>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</si>
  <si>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</si>
  <si>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</si>
  <si>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</si>
  <si>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</si>
  <si>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</si>
  <si>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</si>
  <si>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</si>
  <si>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</si>
  <si>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</si>
  <si>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</si>
  <si>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</si>
  <si>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</si>
  <si>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</si>
  <si>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</si>
  <si>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</si>
  <si>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</si>
  <si>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</si>
  <si>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</si>
  <si>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</si>
  <si>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</si>
  <si>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</si>
  <si>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</si>
  <si>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</si>
  <si>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</si>
  <si>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</si>
  <si>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</si>
  <si>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</si>
  <si>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</si>
  <si>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</si>
  <si>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</si>
  <si>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</si>
  <si>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</si>
  <si>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</si>
  <si>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</si>
  <si>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</si>
  <si>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</si>
  <si>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</si>
  <si>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</si>
  <si>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</si>
  <si>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</si>
  <si>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</si>
  <si>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</si>
  <si>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</si>
  <si>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</si>
  <si>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</si>
  <si>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</si>
  <si>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</si>
  <si>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</si>
  <si>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</si>
  <si>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</si>
  <si>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</si>
  <si>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</si>
  <si>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</si>
  <si>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</si>
  <si>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</si>
  <si>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</si>
  <si>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</si>
  <si>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</si>
  <si>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</si>
  <si>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</si>
  <si>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</si>
  <si>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</si>
  <si>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</si>
  <si>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</si>
  <si>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</si>
  <si>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</si>
  <si>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</si>
  <si>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</si>
  <si>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</si>
  <si>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</si>
  <si>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</si>
  <si>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</si>
  <si>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</si>
  <si>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</si>
  <si>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</si>
  <si>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</si>
  <si>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</si>
  <si>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</si>
  <si>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</si>
  <si>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</si>
  <si>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</si>
  <si>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</si>
  <si>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</si>
  <si>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</si>
  <si>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</si>
  <si>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</si>
  <si>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</si>
  <si>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</si>
  <si>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</si>
  <si>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</si>
  <si>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</si>
  <si>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</si>
  <si>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</si>
  <si>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</si>
  <si>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</si>
  <si>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</si>
  <si>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</si>
  <si>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</si>
  <si>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</si>
  <si>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</si>
  <si>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</si>
  <si>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</si>
  <si>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</si>
  <si>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</si>
  <si>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</si>
  <si>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</si>
  <si>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</si>
  <si>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</si>
  <si>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</si>
  <si>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</si>
  <si>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</si>
  <si>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</si>
  <si>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</si>
  <si>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</si>
  <si>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</si>
  <si>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</si>
  <si>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</si>
  <si>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</si>
  <si>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</si>
  <si>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</si>
  <si>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</si>
  <si>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</si>
  <si>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</si>
  <si>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</si>
  <si>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</si>
  <si>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</si>
  <si>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</si>
  <si>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</si>
  <si>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</si>
  <si>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</si>
  <si>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</si>
  <si>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</si>
  <si>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</si>
  <si>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</si>
  <si>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</si>
  <si>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</si>
  <si>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</si>
  <si>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</si>
  <si>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</si>
  <si>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</si>
  <si>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</si>
  <si>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</si>
  <si>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</si>
  <si>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</si>
  <si>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</si>
  <si>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</si>
  <si>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</si>
  <si>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</si>
  <si>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</si>
  <si>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</si>
  <si>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</si>
  <si>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</si>
  <si>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</si>
  <si>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</si>
  <si>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</si>
  <si>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</si>
  <si>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</si>
  <si>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</si>
  <si>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</si>
  <si>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</si>
  <si>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</si>
  <si>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</si>
  <si>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</si>
  <si>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</si>
  <si>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</si>
  <si>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</si>
  <si>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</si>
  <si>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</si>
  <si>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</si>
  <si>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</si>
  <si>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</si>
  <si>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</si>
  <si>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</si>
  <si>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</si>
  <si>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</si>
  <si>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</si>
  <si>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</si>
  <si>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</si>
  <si>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</si>
  <si>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</si>
  <si>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</si>
  <si>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</si>
  <si>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</si>
  <si>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</si>
  <si>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</si>
  <si>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</si>
  <si>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</si>
  <si>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</si>
  <si>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</si>
  <si>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</si>
  <si>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</si>
  <si>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</si>
  <si>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</si>
  <si>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</si>
  <si>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</si>
  <si>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</si>
  <si>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</si>
  <si>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</si>
  <si>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</si>
  <si>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</si>
  <si>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</si>
  <si>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</si>
  <si>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</si>
  <si>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</si>
  <si>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</si>
  <si>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</si>
  <si>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</si>
  <si>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</si>
  <si>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</si>
  <si>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</si>
  <si>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</si>
  <si>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</si>
  <si>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</si>
  <si>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</si>
  <si>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</si>
  <si>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</si>
  <si>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</si>
  <si>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</si>
  <si>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</si>
  <si>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</si>
  <si>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</si>
  <si>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</si>
  <si>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</si>
  <si>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</si>
  <si>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</si>
  <si>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</si>
  <si>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</si>
  <si>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</si>
  <si>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</si>
  <si>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</si>
  <si>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</si>
  <si>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</si>
  <si>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</si>
  <si>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</si>
  <si>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</si>
  <si>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</si>
  <si>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</si>
  <si>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</si>
  <si>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</si>
  <si>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</si>
  <si>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</si>
  <si>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</si>
  <si>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</si>
  <si>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</si>
  <si>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</si>
  <si>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</si>
  <si>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</si>
  <si>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</si>
  <si>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</si>
  <si>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</si>
  <si>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</si>
  <si>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</si>
  <si>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</si>
  <si>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</si>
  <si>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</si>
  <si>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</si>
  <si>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</si>
  <si>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</si>
  <si>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</si>
  <si>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</si>
  <si>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</si>
  <si>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</si>
  <si>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</si>
  <si>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</si>
  <si>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</si>
  <si>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</si>
  <si>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</si>
  <si>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</si>
  <si>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</si>
  <si>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</si>
  <si>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</si>
  <si>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</si>
  <si>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</si>
  <si>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</si>
  <si>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</si>
  <si>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</si>
  <si>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</si>
  <si>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</si>
  <si>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</si>
  <si>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</si>
  <si>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</si>
  <si>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</si>
  <si>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</si>
  <si>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</si>
  <si>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</si>
  <si>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</si>
  <si>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</si>
  <si>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</si>
  <si>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</si>
  <si>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</si>
  <si>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</si>
  <si>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</si>
  <si>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</si>
  <si>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</si>
  <si>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</si>
  <si>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</si>
  <si>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</si>
  <si>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</si>
  <si>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</si>
  <si>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</si>
  <si>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</si>
  <si>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</si>
  <si>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</si>
  <si>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</si>
  <si>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</si>
  <si>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</si>
  <si>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</si>
  <si>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</si>
  <si>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</si>
  <si>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</si>
  <si>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</si>
  <si>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</si>
  <si>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</si>
  <si>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</si>
  <si>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</si>
  <si>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</si>
  <si>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</si>
  <si>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</si>
  <si>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</si>
  <si>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</si>
  <si>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</si>
  <si>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</si>
  <si>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</si>
  <si>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</si>
  <si>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</si>
  <si>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</si>
  <si>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</si>
  <si>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</si>
  <si>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</si>
  <si>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</si>
  <si>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</si>
  <si>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</si>
  <si>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</si>
  <si>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</si>
  <si>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</si>
  <si>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</si>
  <si>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</si>
  <si>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</si>
  <si>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</si>
  <si>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</si>
  <si>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</si>
  <si>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</si>
  <si>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</si>
  <si>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</si>
  <si>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</si>
  <si>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</si>
  <si>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</si>
  <si>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</si>
  <si>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</si>
  <si>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</si>
  <si>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</si>
  <si>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</si>
  <si>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</si>
  <si>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</si>
  <si>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</si>
  <si>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</si>
  <si>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</si>
  <si>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</si>
  <si>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</si>
  <si>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</si>
  <si>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</si>
  <si>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</si>
  <si>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</si>
  <si>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</si>
  <si>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</si>
  <si>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</si>
  <si>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</si>
  <si>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</si>
  <si>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</si>
  <si>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</si>
  <si>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</si>
  <si>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</si>
  <si>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</si>
  <si>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</si>
  <si>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</si>
  <si>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</si>
  <si>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</si>
  <si>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</si>
  <si>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</si>
  <si>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</si>
  <si>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</si>
  <si>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</si>
  <si>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</si>
  <si>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</si>
  <si>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</si>
  <si>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</si>
  <si>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</si>
  <si>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</si>
  <si>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</si>
  <si>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</si>
  <si>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</si>
  <si>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</si>
  <si>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</si>
  <si>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</si>
  <si>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</si>
  <si>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</si>
  <si>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</si>
  <si>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</si>
  <si>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</si>
  <si>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</si>
  <si>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</si>
  <si>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</si>
  <si>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</si>
  <si>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</si>
  <si>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</si>
  <si>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</si>
  <si>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</si>
  <si>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</si>
  <si>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</si>
  <si>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</si>
  <si>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</si>
  <si>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</si>
  <si>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</si>
  <si>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</si>
  <si>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</si>
  <si>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</si>
  <si>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</si>
  <si>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</si>
  <si>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</si>
  <si>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</si>
  <si>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</si>
  <si>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</si>
  <si>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</si>
  <si>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</si>
  <si>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</si>
  <si>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</si>
  <si>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</si>
  <si>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</si>
  <si>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</si>
  <si>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</si>
  <si>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</si>
  <si>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</si>
  <si>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</si>
  <si>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</si>
  <si>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</si>
  <si>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</si>
  <si>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</si>
  <si>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</si>
  <si>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</si>
  <si>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</si>
  <si>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</si>
  <si>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</si>
  <si>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</si>
  <si>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</si>
  <si>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</si>
  <si>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</si>
  <si>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</si>
  <si>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</si>
  <si>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</si>
  <si>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</si>
  <si>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</si>
  <si>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</si>
  <si>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</si>
  <si>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</si>
  <si>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</si>
  <si>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</si>
  <si>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</si>
  <si>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</si>
  <si>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</si>
  <si>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</si>
  <si>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</si>
  <si>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</si>
  <si>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</si>
  <si>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</si>
  <si>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</si>
  <si>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</si>
  <si>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</si>
  <si>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</si>
  <si>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</si>
  <si>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</si>
  <si>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</si>
  <si>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</si>
  <si>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</si>
  <si>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</si>
  <si>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</si>
  <si>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</si>
  <si>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</si>
  <si>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</si>
  <si>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</si>
  <si>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</si>
  <si>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</si>
  <si>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</si>
  <si>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</si>
  <si>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</si>
  <si>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</si>
  <si>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</si>
  <si>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</si>
  <si>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</si>
  <si>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</si>
  <si>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</si>
  <si>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</si>
  <si>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</si>
  <si>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</si>
  <si>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</si>
  <si>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</si>
  <si>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</si>
  <si>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</si>
  <si>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</si>
  <si>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</si>
  <si>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</si>
  <si>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</si>
  <si>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</si>
  <si>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</si>
  <si>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</si>
  <si>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</si>
  <si>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</si>
  <si>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</si>
  <si>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</si>
  <si>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</si>
  <si>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</si>
  <si>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</si>
  <si>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</si>
  <si>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</si>
  <si>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</si>
  <si>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</si>
  <si>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</si>
  <si>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</si>
  <si>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</si>
  <si>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</si>
  <si>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</si>
  <si>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</si>
  <si>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</si>
  <si>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</si>
  <si>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</si>
  <si>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</si>
  <si>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</si>
  <si>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</si>
  <si>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</si>
  <si>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</si>
  <si>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</si>
  <si>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</si>
  <si>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</si>
  <si>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</si>
  <si>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</si>
  <si>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</si>
  <si>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</si>
  <si>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</si>
  <si>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</si>
  <si>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</si>
  <si>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</si>
  <si>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</si>
  <si>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</si>
  <si>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</si>
  <si>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</si>
  <si>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</si>
  <si>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</si>
  <si>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</si>
  <si>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</si>
  <si>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</si>
  <si>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</si>
  <si>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</si>
  <si>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</si>
  <si>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</si>
  <si>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</si>
  <si>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</si>
  <si>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</si>
  <si>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</si>
  <si>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</si>
  <si>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</si>
  <si>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</si>
  <si>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</si>
  <si>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</si>
  <si>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</si>
  <si>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</si>
  <si>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</si>
  <si>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</si>
  <si>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</si>
  <si>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</si>
  <si>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</si>
  <si>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</si>
  <si>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</si>
  <si>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</si>
  <si>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</si>
  <si>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</si>
  <si>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</si>
  <si>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</si>
  <si>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</si>
  <si>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</si>
  <si>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</si>
  <si>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</si>
  <si>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</si>
  <si>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</si>
  <si>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</si>
  <si>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</si>
  <si>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</si>
  <si>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</si>
  <si>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</si>
  <si>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</si>
  <si>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</si>
  <si>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</si>
  <si>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</si>
  <si>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</si>
  <si>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</si>
  <si>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</si>
  <si>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</si>
  <si>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</si>
  <si>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</si>
  <si>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</si>
  <si>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</si>
  <si>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</si>
  <si>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</si>
  <si>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</si>
  <si>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</si>
  <si>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</si>
  <si>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</si>
  <si>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</si>
  <si>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</si>
  <si>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</si>
  <si>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</si>
  <si>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</si>
  <si>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</si>
  <si>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</si>
  <si>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</si>
  <si>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</si>
  <si>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</si>
  <si>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</si>
  <si>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</si>
  <si>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</si>
  <si>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</si>
  <si>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</si>
  <si>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</si>
  <si>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</si>
  <si>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</si>
  <si>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</si>
  <si>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</si>
  <si>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</si>
  <si>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</si>
  <si>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</si>
  <si>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</si>
  <si>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</si>
  <si>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</si>
  <si>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</si>
  <si>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</si>
  <si>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</si>
  <si>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</si>
  <si>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</si>
  <si>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</si>
  <si>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</si>
  <si>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</si>
  <si>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</si>
  <si>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</si>
  <si>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</si>
  <si>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</si>
  <si>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</si>
  <si>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</si>
  <si>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</si>
  <si>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</si>
  <si>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</si>
  <si>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</si>
  <si>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</si>
  <si>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</si>
  <si>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</si>
  <si>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</si>
  <si>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</si>
  <si>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</si>
  <si>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</si>
  <si>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</si>
  <si>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</si>
  <si>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</si>
  <si>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</si>
  <si>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</si>
  <si>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</si>
  <si>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</si>
  <si>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</si>
  <si>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</si>
  <si>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</si>
  <si>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</si>
  <si>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</si>
  <si>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</si>
  <si>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</si>
  <si>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</si>
  <si>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</si>
  <si>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</si>
  <si>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</si>
  <si>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</si>
  <si>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</si>
  <si>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</si>
  <si>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</si>
  <si>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</si>
  <si>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</si>
  <si>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</si>
  <si>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</si>
  <si>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</si>
  <si>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</si>
  <si>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</si>
  <si>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</si>
  <si>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</si>
  <si>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</si>
  <si>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</si>
  <si>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</si>
  <si>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</si>
  <si>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</si>
  <si>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</si>
  <si>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</si>
  <si>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</si>
  <si>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</si>
  <si>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</si>
  <si>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</si>
  <si>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</si>
  <si>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</si>
  <si>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</si>
  <si>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</si>
  <si>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</si>
  <si>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</si>
  <si>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</si>
  <si>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</si>
  <si>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</si>
  <si>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</si>
  <si>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</si>
  <si>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</si>
  <si>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</si>
  <si>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</si>
  <si>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</si>
  <si>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</si>
  <si>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</si>
  <si>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</si>
  <si>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</si>
  <si>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</si>
  <si>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</si>
  <si>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</si>
  <si>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</si>
  <si>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</si>
  <si>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</si>
  <si>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</si>
  <si>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</si>
  <si>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</si>
  <si>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</si>
  <si>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</si>
  <si>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</si>
  <si>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</si>
  <si>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</si>
  <si>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</si>
  <si>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</si>
  <si>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</si>
  <si>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</si>
  <si>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</si>
  <si>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</si>
  <si>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</si>
  <si>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</si>
  <si>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</si>
  <si>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</si>
  <si>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</si>
  <si>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</si>
  <si>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</si>
  <si>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</si>
  <si>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</si>
  <si>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</si>
  <si>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</si>
  <si>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</si>
  <si>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</si>
  <si>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</si>
  <si>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</si>
  <si>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</si>
  <si>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</si>
  <si>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</si>
  <si>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</si>
  <si>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</si>
  <si>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</si>
  <si>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</si>
  <si>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</si>
  <si>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</si>
  <si>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</si>
  <si>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</si>
  <si>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</si>
  <si>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</si>
  <si>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</si>
  <si>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</si>
  <si>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</si>
  <si>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</si>
  <si>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</si>
  <si>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</si>
  <si>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</si>
  <si>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</si>
  <si>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</si>
  <si>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</si>
  <si>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</si>
  <si>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</si>
  <si>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</si>
  <si>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</si>
  <si>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</si>
  <si>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</si>
  <si>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</si>
  <si>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</si>
  <si>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</si>
  <si>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</si>
  <si>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</si>
  <si>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</si>
  <si>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</si>
  <si>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</si>
  <si>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</si>
  <si>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</si>
  <si>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</si>
  <si>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</si>
  <si>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</si>
  <si>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</si>
  <si>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</si>
  <si>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</si>
  <si>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</si>
  <si>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</si>
  <si>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</si>
  <si>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</si>
  <si>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</si>
  <si>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</si>
  <si>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</si>
  <si>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</si>
  <si>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</si>
  <si>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</si>
  <si>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</si>
  <si>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</si>
  <si>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</si>
  <si>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</si>
  <si>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</si>
  <si>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</si>
  <si>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</si>
  <si>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</si>
  <si>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</si>
  <si>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</si>
  <si>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</si>
  <si>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</si>
  <si>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</si>
  <si>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</si>
  <si>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</si>
  <si>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</si>
  <si>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</si>
  <si>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</si>
  <si>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</si>
  <si>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</si>
  <si>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</si>
  <si>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</si>
  <si>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</si>
  <si>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</si>
  <si>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</si>
  <si>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</si>
  <si>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</si>
  <si>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</si>
  <si>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</si>
  <si>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</si>
  <si>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</si>
  <si>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</si>
  <si>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</si>
  <si>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</si>
  <si>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</si>
  <si>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</si>
  <si>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</si>
  <si>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</si>
  <si>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</si>
  <si>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</si>
  <si>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</si>
  <si>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</si>
  <si>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</si>
  <si>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</si>
  <si>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</si>
  <si>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</si>
  <si>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</si>
  <si>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</si>
  <si>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</si>
  <si>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</si>
  <si>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</si>
  <si>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</si>
  <si>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</si>
  <si>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</si>
  <si>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</si>
  <si>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</si>
  <si>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</si>
  <si>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</si>
  <si>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</si>
  <si>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</si>
  <si>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</si>
  <si>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</si>
  <si>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</si>
  <si>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</si>
  <si>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</si>
  <si>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</si>
  <si>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</si>
  <si>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</si>
  <si>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</si>
  <si>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</si>
  <si>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</si>
  <si>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</si>
  <si>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</si>
  <si>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</si>
  <si>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</si>
  <si>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</si>
  <si>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</si>
  <si>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</si>
  <si>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</si>
  <si>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</si>
  <si>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</si>
  <si>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</si>
  <si>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</si>
  <si>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</si>
  <si>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</si>
  <si>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</si>
  <si>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</si>
  <si>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</si>
  <si>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</si>
  <si>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</si>
  <si>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</si>
  <si>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</si>
  <si>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</si>
  <si>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</si>
  <si>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</si>
  <si>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</si>
  <si>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</si>
  <si>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</si>
  <si>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</si>
  <si>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</si>
  <si>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</si>
  <si>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</si>
  <si>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</si>
  <si>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</si>
  <si>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</si>
  <si>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</si>
  <si>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</si>
  <si>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</si>
  <si>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</si>
  <si>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</si>
  <si>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</si>
  <si>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</si>
  <si>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</si>
  <si>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</si>
  <si>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</si>
  <si>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</si>
  <si>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</si>
  <si>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</si>
  <si>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</si>
  <si>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</si>
  <si>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</si>
  <si>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</si>
  <si>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</si>
  <si>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</si>
  <si>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</si>
  <si>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</si>
  <si>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</si>
  <si>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</si>
  <si>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</si>
  <si>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</si>
  <si>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</si>
  <si>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</si>
  <si>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</si>
  <si>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</si>
  <si>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</si>
  <si>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</si>
  <si>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</si>
  <si>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</si>
  <si>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</si>
  <si>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</si>
  <si>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</si>
  <si>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</si>
  <si>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</si>
  <si>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</si>
  <si>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</si>
  <si>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</si>
  <si>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</si>
  <si>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</si>
  <si>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</si>
  <si>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</si>
  <si>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</si>
  <si>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</si>
  <si>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</si>
  <si>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</si>
  <si>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</si>
  <si>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</si>
  <si>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</si>
  <si>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</si>
  <si>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</si>
  <si>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</si>
  <si>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</si>
  <si>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</si>
  <si>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</si>
  <si>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</si>
  <si>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</si>
  <si>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</si>
  <si>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</si>
  <si>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</si>
  <si>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</si>
  <si>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</si>
  <si>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</si>
  <si>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</si>
  <si>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</si>
  <si>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</si>
  <si>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</si>
  <si>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</si>
  <si>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</si>
  <si>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</si>
  <si>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</si>
  <si>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</si>
  <si>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</si>
  <si>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</si>
  <si>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</si>
  <si>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</si>
  <si>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</si>
  <si>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</si>
  <si>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</si>
  <si>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</si>
  <si>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</si>
  <si>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</si>
  <si>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</si>
  <si>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</si>
  <si>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</si>
  <si>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</si>
  <si>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</si>
  <si>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</si>
  <si>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</si>
  <si>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</si>
  <si>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</si>
  <si>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</si>
  <si>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</si>
  <si>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</si>
  <si>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</si>
  <si>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</si>
  <si>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</si>
  <si>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</si>
  <si>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</si>
  <si>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</si>
  <si>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</si>
  <si>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</si>
  <si>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</si>
  <si>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</si>
  <si>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</si>
  <si>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</si>
  <si>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</si>
  <si>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</si>
  <si>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</si>
  <si>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</si>
  <si>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</si>
  <si>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</si>
  <si>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</si>
  <si>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</si>
  <si>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</si>
  <si>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</si>
  <si>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</si>
  <si>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</si>
  <si>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</si>
  <si>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</si>
  <si>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</si>
  <si>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</si>
  <si>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</si>
  <si>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</si>
  <si>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</si>
  <si>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</si>
  <si>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</si>
  <si>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</si>
  <si>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</si>
  <si>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</si>
  <si>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</si>
  <si>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</si>
  <si>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</si>
  <si>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</si>
  <si>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</si>
  <si>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</si>
  <si>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</si>
  <si>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</si>
  <si>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</si>
  <si>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</si>
  <si>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</si>
  <si>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</si>
  <si>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</si>
  <si>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</si>
  <si>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</si>
  <si>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</si>
  <si>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</si>
  <si>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</si>
  <si>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</si>
  <si>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</si>
  <si>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</si>
  <si>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</si>
  <si>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</si>
  <si>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</si>
  <si>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</si>
  <si>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</si>
  <si>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</si>
  <si>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</si>
  <si>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</si>
  <si>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</si>
  <si>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</si>
  <si>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</si>
  <si>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</si>
  <si>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</si>
  <si>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</si>
  <si>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</si>
  <si>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</si>
  <si>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</si>
  <si>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</si>
  <si>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</si>
  <si>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</si>
  <si>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</si>
  <si>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</si>
  <si>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</si>
  <si>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</si>
  <si>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</si>
  <si>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</si>
  <si>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</si>
  <si>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</si>
  <si>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</si>
  <si>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</si>
  <si>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</si>
  <si>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</si>
  <si>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</si>
  <si>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</si>
  <si>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</si>
  <si>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</si>
  <si>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</si>
  <si>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</si>
  <si>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</si>
  <si>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</si>
  <si>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</si>
  <si>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</si>
  <si>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</si>
  <si>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</si>
  <si>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</si>
  <si>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</si>
  <si>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</si>
  <si>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</si>
  <si>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</si>
  <si>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</si>
  <si>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</si>
  <si>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</si>
  <si>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</si>
  <si>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</si>
  <si>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</si>
  <si>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</si>
  <si>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</si>
  <si>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</si>
  <si>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</si>
  <si>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</si>
  <si>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</si>
  <si>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</si>
  <si>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</si>
  <si>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</si>
  <si>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</si>
  <si>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</si>
  <si>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</si>
  <si>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</si>
  <si>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</si>
  <si>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</si>
  <si>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</si>
  <si>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</si>
  <si>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</si>
  <si>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</si>
  <si>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</si>
  <si>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</si>
  <si>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</si>
  <si>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</si>
  <si>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</si>
  <si>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</si>
  <si>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</si>
  <si>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</si>
  <si>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</si>
  <si>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</si>
  <si>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</si>
  <si>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</si>
  <si>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</si>
  <si>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</si>
  <si>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</si>
  <si>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</si>
  <si>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</si>
  <si>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</si>
  <si>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</si>
  <si>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</si>
  <si>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</si>
  <si>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</si>
  <si>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</si>
  <si>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</si>
  <si>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</si>
  <si>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</si>
  <si>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</si>
  <si>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</si>
  <si>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</si>
  <si>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</si>
  <si>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</si>
  <si>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</si>
  <si>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</si>
  <si>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</si>
  <si>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</si>
  <si>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</si>
  <si>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</si>
  <si>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</si>
  <si>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</si>
  <si>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</si>
  <si>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</si>
  <si>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</si>
  <si>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</si>
  <si>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</si>
  <si>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</si>
  <si>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</si>
  <si>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</si>
  <si>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</si>
  <si>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</si>
  <si>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</si>
  <si>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</si>
  <si>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</si>
  <si>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</si>
  <si>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</si>
  <si>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</si>
  <si>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</si>
  <si>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</si>
  <si>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</si>
  <si>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</si>
  <si>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</si>
  <si>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</si>
  <si>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</si>
  <si>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</si>
  <si>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</si>
  <si>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</si>
  <si>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</si>
  <si>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</si>
  <si>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</si>
  <si>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</si>
  <si>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</si>
  <si>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</si>
  <si>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</si>
  <si>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</si>
  <si>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</si>
  <si>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</si>
  <si>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</si>
  <si>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</si>
  <si>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</si>
  <si>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</si>
  <si>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</si>
  <si>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</si>
  <si>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</si>
  <si>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</si>
  <si>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</si>
  <si>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</si>
  <si>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</si>
  <si>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</si>
  <si>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</si>
  <si>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</si>
  <si>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</si>
  <si>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</si>
  <si>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</si>
  <si>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</si>
  <si>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</si>
  <si>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</si>
  <si>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</si>
  <si>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</si>
  <si>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</si>
  <si>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</si>
  <si>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</si>
  <si>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</si>
  <si>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</si>
  <si>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</si>
  <si>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</si>
  <si>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</si>
  <si>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</si>
  <si>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</si>
  <si>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</si>
  <si>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</si>
  <si>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</si>
  <si>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</si>
  <si>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</si>
  <si>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</si>
  <si>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</si>
  <si>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</si>
  <si>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</si>
  <si>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</si>
  <si>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</si>
  <si>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</si>
  <si>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</si>
  <si>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</si>
  <si>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</si>
  <si>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</si>
  <si>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</si>
  <si>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</si>
  <si>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</si>
  <si>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</si>
  <si>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</si>
  <si>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</si>
  <si>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</si>
  <si>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</si>
  <si>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</si>
  <si>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</si>
  <si>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</si>
  <si>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</si>
  <si>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</si>
  <si>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</si>
  <si>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</si>
  <si>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</si>
  <si>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</si>
  <si>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</si>
  <si>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</si>
  <si>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</si>
  <si>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</si>
  <si>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</si>
  <si>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</si>
  <si>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</si>
  <si>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</si>
  <si>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</si>
  <si>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</si>
  <si>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</si>
  <si>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</si>
  <si>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</si>
  <si>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</si>
  <si>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</si>
  <si>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</si>
  <si>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</si>
  <si>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</si>
  <si>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</si>
  <si>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</si>
  <si>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</si>
  <si>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</si>
  <si>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</si>
  <si>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</si>
  <si>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</si>
  <si>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</si>
  <si>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</si>
  <si>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</si>
  <si>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</si>
  <si>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</si>
  <si>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</si>
  <si>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</si>
  <si>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</si>
  <si>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</si>
  <si>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</si>
  <si>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</si>
  <si>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</si>
  <si>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</si>
  <si>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</si>
  <si>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</si>
  <si>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</si>
  <si>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</si>
  <si>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</si>
  <si>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</si>
  <si>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</si>
  <si>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</si>
  <si>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</si>
  <si>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</si>
  <si>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</si>
  <si>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</si>
  <si>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</si>
  <si>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</si>
  <si>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</si>
  <si>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</si>
  <si>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</si>
  <si>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</si>
  <si>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</si>
  <si>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</si>
  <si>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</si>
  <si>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</si>
  <si>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</si>
  <si>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</si>
  <si>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</si>
  <si>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</si>
  <si>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</si>
  <si>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</si>
  <si>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</si>
  <si>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</si>
  <si>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</si>
  <si>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</si>
  <si>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</si>
  <si>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</si>
  <si>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</si>
  <si>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</si>
  <si>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</si>
  <si>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</si>
  <si>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</si>
  <si>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</si>
  <si>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</si>
  <si>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</si>
  <si>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</si>
  <si>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</si>
  <si>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</si>
  <si>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</si>
  <si>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</si>
  <si>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</si>
  <si>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</si>
  <si>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</si>
  <si>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</si>
  <si>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</si>
  <si>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</si>
  <si>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</si>
  <si>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</si>
  <si>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</si>
  <si>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</si>
  <si>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</si>
  <si>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</si>
  <si>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</si>
  <si>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</si>
  <si>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</si>
  <si>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</si>
  <si>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</si>
  <si>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</si>
  <si>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</si>
  <si>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</si>
  <si>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</si>
  <si>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</si>
  <si>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</si>
  <si>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</si>
  <si>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</si>
  <si>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</si>
  <si>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</si>
  <si>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</si>
  <si>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</si>
  <si>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</si>
  <si>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</si>
  <si>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</si>
  <si>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</si>
  <si>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</si>
  <si>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</si>
  <si>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</si>
  <si>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</si>
  <si>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</si>
  <si>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</si>
  <si>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</si>
  <si>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</si>
  <si>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</si>
  <si>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</si>
  <si>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</si>
  <si>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</si>
  <si>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</si>
  <si>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</si>
  <si>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</si>
  <si>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</si>
  <si>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</si>
  <si>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</si>
  <si>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</si>
  <si>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</si>
  <si>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</si>
  <si>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</si>
  <si>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</si>
  <si>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</si>
  <si>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</si>
  <si>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</si>
  <si>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</si>
  <si>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</si>
  <si>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</si>
  <si>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</si>
  <si>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</si>
  <si>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</si>
  <si>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</si>
  <si>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</si>
  <si>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</si>
  <si>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</si>
  <si>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</si>
  <si>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</si>
  <si>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</si>
  <si>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</si>
  <si>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</si>
  <si>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</si>
  <si>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</si>
  <si>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</si>
  <si>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</si>
  <si>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</si>
  <si>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</si>
  <si>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</si>
  <si>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</si>
  <si>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</si>
  <si>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</si>
  <si>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</si>
  <si>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</si>
  <si>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</si>
  <si>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</si>
  <si>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</si>
  <si>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</si>
  <si>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</si>
  <si>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</si>
  <si>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</si>
  <si>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</si>
  <si>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</si>
  <si>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</si>
  <si>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</si>
  <si>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</si>
  <si>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</si>
  <si>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</si>
  <si>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</si>
  <si>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</si>
  <si>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</si>
  <si>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</si>
  <si>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</si>
  <si>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</si>
  <si>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</si>
  <si>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</si>
  <si>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</si>
  <si>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</si>
  <si>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</si>
  <si>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</si>
  <si>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</si>
  <si>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</si>
  <si>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</si>
  <si>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</si>
  <si>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</si>
  <si>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</si>
  <si>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</si>
  <si>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</si>
  <si>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</si>
  <si>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</si>
  <si>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</si>
  <si>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</si>
  <si>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</si>
  <si>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</si>
  <si>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</si>
  <si>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</si>
  <si>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</si>
  <si>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</si>
  <si>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</si>
  <si>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</si>
  <si>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</si>
  <si>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</si>
  <si>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</si>
  <si>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</si>
  <si>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</si>
  <si>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</si>
  <si>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</si>
  <si>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</si>
  <si>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</si>
  <si>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</si>
  <si>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</si>
  <si>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</si>
  <si>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</si>
  <si>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</si>
  <si>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</si>
  <si>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</si>
  <si>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</si>
  <si>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</si>
  <si>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</si>
  <si>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</si>
  <si>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</si>
  <si>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</si>
  <si>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</si>
  <si>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</si>
  <si>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</si>
  <si>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</si>
  <si>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</si>
  <si>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</si>
  <si>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</si>
  <si>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</si>
  <si>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</si>
  <si>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</si>
  <si>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</si>
  <si>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</si>
  <si>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</si>
  <si>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</si>
  <si>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</si>
  <si>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</si>
  <si>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</si>
  <si>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</si>
  <si>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</si>
  <si>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</si>
  <si>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</si>
  <si>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</si>
  <si>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</si>
  <si>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</si>
  <si>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</si>
  <si>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</si>
  <si>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</si>
  <si>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</si>
  <si>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</si>
  <si>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</si>
  <si>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</si>
  <si>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</si>
  <si>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</si>
  <si>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</si>
  <si>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</si>
  <si>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</si>
  <si>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</si>
  <si>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</si>
  <si>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</si>
  <si>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</si>
  <si>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</si>
  <si>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</si>
  <si>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</si>
  <si>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</si>
  <si>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</si>
  <si>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</si>
  <si>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</si>
  <si>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</si>
  <si>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</si>
  <si>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</si>
  <si>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</si>
  <si>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</si>
  <si>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</si>
  <si>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</si>
  <si>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</si>
  <si>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</si>
  <si>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</si>
  <si>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</si>
  <si>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</si>
  <si>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</si>
  <si>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</si>
  <si>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</si>
  <si>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</si>
  <si>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</si>
  <si>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</si>
  <si>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</si>
  <si>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</si>
  <si>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</si>
  <si>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</si>
  <si>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</si>
  <si>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</si>
  <si>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</si>
  <si>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</si>
  <si>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</si>
  <si>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</si>
  <si>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</si>
  <si>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</si>
  <si>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</si>
  <si>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</si>
  <si>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</si>
  <si>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</si>
  <si>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</si>
  <si>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</si>
  <si>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</si>
  <si>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</si>
  <si>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</si>
  <si>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</si>
  <si>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</si>
  <si>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</si>
  <si>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</si>
  <si>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</si>
  <si>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</si>
  <si>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</si>
  <si>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</si>
  <si>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</si>
  <si>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</si>
  <si>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</si>
  <si>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</si>
  <si>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</si>
  <si>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</si>
  <si>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</si>
  <si>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</si>
  <si>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</si>
  <si>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</si>
  <si>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</si>
  <si>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</si>
  <si>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</si>
  <si>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</si>
  <si>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</si>
  <si>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</si>
  <si>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</si>
  <si>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</si>
  <si>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</si>
  <si>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</si>
  <si>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</si>
  <si>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</si>
  <si>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</si>
  <si>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</si>
  <si>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</si>
  <si>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</si>
  <si>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</si>
  <si>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</si>
  <si>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</si>
  <si>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</si>
  <si>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</si>
  <si>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</si>
  <si>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</si>
  <si>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</si>
  <si>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</si>
  <si>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</si>
  <si>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</si>
  <si>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</si>
  <si>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</si>
  <si>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</si>
  <si>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</si>
  <si>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</si>
  <si>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</si>
  <si>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</si>
  <si>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</si>
  <si>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</si>
  <si>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</si>
  <si>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</si>
  <si>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</si>
  <si>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</si>
  <si>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</si>
  <si>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</si>
  <si>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</si>
  <si>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</si>
  <si>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</si>
  <si>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</si>
  <si>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</si>
  <si>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</si>
  <si>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</si>
  <si>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</si>
  <si>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</si>
  <si>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</si>
  <si>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</si>
  <si>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</si>
  <si>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</si>
  <si>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</si>
  <si>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</si>
  <si>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</si>
  <si>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</si>
  <si>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</si>
  <si>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</si>
  <si>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</si>
  <si>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</si>
  <si>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</si>
  <si>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</si>
  <si>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</si>
  <si>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</si>
  <si>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</si>
  <si>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</si>
  <si>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</si>
  <si>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</si>
  <si>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</si>
  <si>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</si>
  <si>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</si>
  <si>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</si>
  <si>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</si>
  <si>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</si>
  <si>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</si>
  <si>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</si>
  <si>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</si>
  <si>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</si>
  <si>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</si>
  <si>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</si>
  <si>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</si>
  <si>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</si>
  <si>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</si>
  <si>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</si>
  <si>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</si>
  <si>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</si>
  <si>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</si>
  <si>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</si>
  <si>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</si>
  <si>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</si>
  <si>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</si>
  <si>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</si>
  <si>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</si>
  <si>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</si>
  <si>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</si>
  <si>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</si>
  <si>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</si>
  <si>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</si>
  <si>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</si>
  <si>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</si>
  <si>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</si>
  <si>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</si>
  <si>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</si>
  <si>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</si>
  <si>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</si>
  <si>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</si>
  <si>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</si>
  <si>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</si>
  <si>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</si>
  <si>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</si>
  <si>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</si>
  <si>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</si>
  <si>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</si>
  <si>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</si>
  <si>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</si>
  <si>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</si>
  <si>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</si>
  <si>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</si>
  <si>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</si>
  <si>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</si>
  <si>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</si>
  <si>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</si>
  <si>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</si>
  <si>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</si>
  <si>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</si>
  <si>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</si>
  <si>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</si>
  <si>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</si>
  <si>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</si>
  <si>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</si>
  <si>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</si>
  <si>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</si>
  <si>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</si>
  <si>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</si>
  <si>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</si>
  <si>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</si>
  <si>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</si>
  <si>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</si>
  <si>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</si>
  <si>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</si>
  <si>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</si>
  <si>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</si>
  <si>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</si>
  <si>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</si>
  <si>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</si>
  <si>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</si>
  <si>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</si>
  <si>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</si>
  <si>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</si>
  <si>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</si>
  <si>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</si>
  <si>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</si>
  <si>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</si>
  <si>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</si>
  <si>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</si>
  <si>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</si>
  <si>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</si>
  <si>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</si>
  <si>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</si>
  <si>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</si>
  <si>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</si>
  <si>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</si>
  <si>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</si>
  <si>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</si>
  <si>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</si>
  <si>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</si>
  <si>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</si>
  <si>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</si>
  <si>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</si>
  <si>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</si>
  <si>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</si>
  <si>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</si>
  <si>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</si>
  <si>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</si>
  <si>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</si>
  <si>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</si>
  <si>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</si>
  <si>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</si>
  <si>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</si>
  <si>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</si>
  <si>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</si>
  <si>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</si>
  <si>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</si>
  <si>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</si>
  <si>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</si>
  <si>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</si>
  <si>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</si>
  <si>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</si>
  <si>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</si>
  <si>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</si>
  <si>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</si>
  <si>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</si>
  <si>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</si>
  <si>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</si>
  <si>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</si>
  <si>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</si>
  <si>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</si>
  <si>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</si>
  <si>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</si>
  <si>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</si>
  <si>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</si>
  <si>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</si>
  <si>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</si>
  <si>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</si>
  <si>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</si>
  <si>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</si>
  <si>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</si>
  <si>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</si>
  <si>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</si>
  <si>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</si>
  <si>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</si>
  <si>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</si>
  <si>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</si>
  <si>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</si>
  <si>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</si>
  <si>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</si>
  <si>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</si>
  <si>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</si>
  <si>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</si>
  <si>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</si>
  <si>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</si>
  <si>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</si>
  <si>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</si>
  <si>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</si>
  <si>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</si>
  <si>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</si>
  <si>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</si>
  <si>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</si>
  <si>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</si>
  <si>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</si>
  <si>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</si>
  <si>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</si>
  <si>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</si>
  <si>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</si>
  <si>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</si>
  <si>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</si>
  <si>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</si>
  <si>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</si>
  <si>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</si>
  <si>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</si>
  <si>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</si>
  <si>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</si>
  <si>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</si>
  <si>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</si>
  <si>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</si>
  <si>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</si>
  <si>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</si>
  <si>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</si>
  <si>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</si>
  <si>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</si>
  <si>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</si>
  <si>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</si>
  <si>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</si>
  <si>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</si>
  <si>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</si>
  <si>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</si>
  <si>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</si>
  <si>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</si>
  <si>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</si>
  <si>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</si>
  <si>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</si>
  <si>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</si>
  <si>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</si>
  <si>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</si>
  <si>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</si>
  <si>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</si>
  <si>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</si>
  <si>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</si>
  <si>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</si>
  <si>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</si>
  <si>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</si>
  <si>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</si>
  <si>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</si>
  <si>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</si>
  <si>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</si>
  <si>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</si>
  <si>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</si>
  <si>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</si>
  <si>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</si>
  <si>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</si>
  <si>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</si>
  <si>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</si>
  <si>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</si>
  <si>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</si>
  <si>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</si>
  <si>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</si>
  <si>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</si>
  <si>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</si>
  <si>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</si>
  <si>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</si>
  <si>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</si>
  <si>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</si>
  <si>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</si>
  <si>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</si>
  <si>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</si>
  <si>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</si>
  <si>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</si>
  <si>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</si>
  <si>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</si>
  <si>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</si>
  <si>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</si>
  <si>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</si>
  <si>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</si>
  <si>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</si>
  <si>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</si>
  <si>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</si>
  <si>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</si>
  <si>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</si>
  <si>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</si>
  <si>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</si>
  <si>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</si>
  <si>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</si>
  <si>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</si>
  <si>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</si>
  <si>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</si>
  <si>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</si>
  <si>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</si>
  <si>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</si>
  <si>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</si>
  <si>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</si>
  <si>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</si>
  <si>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</si>
  <si>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</si>
  <si>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</si>
  <si>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</si>
  <si>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</si>
  <si>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</si>
  <si>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</si>
  <si>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</si>
  <si>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</si>
  <si>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</si>
  <si>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</si>
  <si>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</si>
  <si>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</si>
  <si>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</si>
  <si>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</si>
  <si>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</si>
  <si>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</si>
  <si>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</si>
  <si>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</si>
  <si>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</si>
  <si>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</si>
  <si>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</si>
  <si>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</si>
  <si>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</si>
  <si>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</si>
  <si>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</si>
  <si>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</si>
  <si>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</si>
  <si>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</si>
  <si>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</si>
  <si>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</si>
  <si>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</si>
  <si>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</si>
  <si>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</si>
  <si>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</si>
  <si>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</si>
  <si>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</si>
  <si>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</si>
  <si>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</si>
  <si>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</si>
  <si>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</si>
  <si>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</si>
  <si>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</si>
  <si>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</si>
  <si>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</si>
  <si>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</si>
  <si>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</si>
  <si>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</si>
  <si>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</si>
  <si>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</si>
  <si>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</si>
  <si>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</si>
  <si>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</si>
  <si>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</si>
  <si>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</si>
  <si>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</si>
  <si>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</si>
  <si>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</si>
  <si>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</si>
  <si>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</si>
  <si>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</si>
  <si>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</si>
  <si>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</si>
  <si>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</si>
  <si>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</si>
  <si>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</si>
  <si>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</si>
  <si>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</si>
  <si>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</si>
  <si>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</si>
  <si>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</si>
  <si>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</si>
  <si>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</si>
  <si>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</si>
  <si>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</si>
  <si>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</si>
  <si>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</si>
  <si>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</si>
  <si>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</si>
  <si>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</si>
  <si>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</si>
  <si>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</si>
  <si>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</si>
  <si>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</si>
  <si>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</si>
  <si>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</si>
  <si>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</si>
  <si>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</si>
  <si>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</si>
  <si>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</si>
  <si>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</si>
  <si>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</si>
  <si>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</si>
  <si>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</si>
  <si>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</si>
  <si>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</si>
  <si>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</si>
  <si>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</si>
  <si>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</si>
  <si>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</si>
  <si>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</si>
  <si>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</si>
  <si>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</si>
  <si>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</si>
  <si>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</si>
  <si>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</si>
  <si>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</si>
  <si>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</si>
  <si>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</si>
  <si>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</si>
  <si>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</si>
  <si>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</si>
  <si>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</si>
  <si>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</si>
  <si>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</si>
  <si>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</si>
  <si>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</si>
  <si>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</si>
  <si>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</si>
  <si>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</si>
  <si>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</si>
  <si>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</si>
  <si>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</si>
  <si>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</si>
  <si>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</si>
  <si>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</si>
  <si>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</si>
  <si>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</si>
  <si>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</si>
  <si>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</si>
  <si>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</si>
  <si>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</si>
  <si>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</si>
  <si>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</si>
  <si>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</si>
  <si>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</si>
  <si>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</si>
  <si>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</si>
  <si>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</si>
  <si>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</si>
  <si>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</si>
  <si>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</si>
  <si>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</si>
  <si>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</si>
  <si>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</si>
  <si>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</si>
  <si>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</si>
  <si>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</si>
  <si>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</si>
  <si>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</si>
  <si>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</si>
  <si>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</si>
  <si>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</si>
  <si>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</si>
  <si>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</si>
  <si>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</si>
  <si>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</si>
  <si>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</si>
  <si>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</si>
  <si>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</si>
  <si>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</si>
  <si>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</si>
  <si>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</si>
  <si>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</si>
  <si>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</si>
  <si>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</si>
  <si>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</si>
  <si>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</si>
  <si>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</si>
  <si>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</si>
  <si>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</si>
  <si>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</si>
  <si>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</si>
  <si>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</si>
  <si>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</si>
  <si>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</si>
  <si>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</si>
  <si>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</si>
  <si>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</si>
  <si>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</si>
  <si>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</si>
  <si>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</si>
  <si>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</si>
  <si>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</si>
  <si>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</si>
  <si>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</si>
  <si>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</si>
  <si>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</si>
  <si>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</si>
  <si>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</si>
  <si>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</si>
  <si>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</si>
  <si>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</si>
  <si>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</si>
  <si>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</si>
  <si>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</si>
  <si>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</si>
  <si>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</si>
  <si>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</si>
  <si>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</si>
  <si>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</si>
  <si>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</si>
  <si>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</si>
  <si>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</si>
  <si>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</si>
  <si>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</si>
  <si>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</si>
  <si>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</si>
  <si>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</si>
  <si>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</si>
  <si>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</si>
  <si>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</si>
  <si>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</si>
  <si>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</si>
  <si>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</si>
  <si>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</si>
  <si>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</si>
  <si>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</si>
  <si>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</si>
  <si>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</si>
  <si>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</si>
  <si>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</si>
  <si>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</si>
  <si>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</si>
  <si>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</si>
  <si>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</si>
  <si>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</si>
  <si>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</si>
  <si>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</si>
  <si>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</si>
  <si>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</si>
  <si>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</si>
  <si>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</si>
  <si>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</si>
  <si>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</si>
  <si>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</si>
  <si>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</si>
  <si>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</si>
  <si>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</si>
  <si>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</si>
  <si>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</si>
  <si>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</si>
  <si>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</si>
  <si>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</si>
  <si>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</si>
  <si>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</si>
  <si>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</si>
  <si>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</si>
  <si>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</si>
  <si>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</si>
  <si>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</si>
  <si>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</si>
  <si>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</si>
  <si>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</si>
  <si>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</si>
  <si>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</si>
  <si>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</si>
  <si>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</si>
  <si>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</si>
  <si>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</si>
  <si>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</si>
  <si>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</si>
  <si>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</si>
  <si>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</si>
  <si>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</si>
  <si>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</si>
  <si>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</si>
  <si>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</si>
  <si>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</si>
  <si>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</si>
  <si>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</si>
  <si>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</si>
  <si>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</si>
  <si>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</si>
  <si>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</si>
  <si>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</si>
  <si>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</si>
  <si>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</si>
  <si>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</si>
  <si>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</si>
  <si>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</si>
  <si>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</si>
  <si>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</si>
  <si>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</si>
  <si>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</si>
  <si>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</si>
  <si>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</si>
  <si>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</si>
  <si>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</si>
  <si>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</si>
  <si>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</si>
  <si>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</si>
  <si>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</si>
  <si>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</si>
  <si>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</si>
  <si>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</si>
  <si>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</si>
  <si>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</si>
  <si>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</si>
  <si>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</si>
  <si>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</si>
  <si>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</si>
  <si>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</si>
  <si>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</si>
  <si>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</si>
  <si>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</si>
  <si>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</si>
  <si>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</si>
  <si>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</si>
  <si>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</si>
  <si>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</si>
  <si>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</si>
  <si>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</si>
  <si>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</si>
  <si>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</si>
  <si>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</si>
  <si>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</si>
  <si>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</si>
  <si>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</si>
  <si>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</si>
  <si>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</si>
  <si>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</si>
  <si>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</si>
  <si>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</si>
  <si>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</si>
  <si>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</si>
  <si>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</si>
  <si>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</si>
  <si>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</si>
  <si>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</si>
  <si>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</si>
  <si>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</si>
  <si>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</si>
  <si>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</si>
  <si>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</si>
  <si>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</si>
  <si>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</si>
  <si>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</si>
  <si>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</si>
  <si>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</si>
  <si>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</si>
  <si>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</si>
  <si>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</si>
  <si>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</si>
  <si>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</si>
  <si>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</si>
  <si>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</si>
  <si>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</si>
  <si>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</si>
  <si>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</si>
  <si>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</si>
  <si>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</si>
  <si>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</si>
  <si>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</si>
  <si>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</si>
  <si>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</si>
  <si>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</si>
  <si>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</si>
  <si>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</si>
  <si>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</si>
  <si>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</si>
  <si>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</si>
  <si>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</si>
  <si>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</si>
  <si>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</si>
  <si>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</si>
  <si>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</si>
  <si>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</si>
  <si>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</si>
  <si>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</si>
  <si>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</si>
  <si>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</si>
  <si>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</si>
  <si>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</si>
  <si>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</si>
  <si>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</si>
  <si>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</si>
  <si>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</si>
  <si>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</si>
  <si>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</si>
  <si>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</si>
  <si>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</si>
  <si>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</si>
  <si>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</si>
  <si>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</si>
  <si>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</si>
  <si>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</si>
  <si>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</si>
  <si>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</si>
  <si>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</si>
  <si>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</si>
  <si>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</si>
  <si>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</si>
  <si>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</si>
  <si>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</si>
  <si>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</si>
  <si>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</si>
  <si>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</si>
  <si>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</si>
  <si>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</si>
  <si>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</si>
  <si>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</si>
  <si>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</si>
  <si>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</si>
  <si>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</si>
  <si>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</si>
  <si>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</si>
  <si>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</si>
  <si>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</si>
  <si>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</si>
  <si>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</si>
  <si>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</si>
  <si>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</si>
  <si>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</si>
  <si>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</si>
  <si>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</si>
  <si>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</si>
  <si>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</si>
  <si>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</si>
  <si>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</si>
  <si>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</si>
  <si>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</si>
  <si>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</si>
  <si>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</si>
  <si>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</si>
  <si>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</si>
  <si>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</si>
  <si>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</si>
  <si>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</si>
  <si>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</si>
  <si>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</si>
  <si>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</si>
  <si>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</si>
  <si>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</si>
  <si>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</si>
  <si>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</si>
  <si>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</si>
  <si>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</si>
  <si>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</si>
  <si>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</si>
  <si>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</si>
  <si>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</si>
  <si>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</si>
  <si>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</si>
  <si>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</si>
  <si>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</si>
  <si>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</si>
  <si>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</si>
  <si>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</si>
  <si>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</si>
  <si>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</si>
  <si>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</si>
  <si>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</si>
  <si>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</si>
  <si>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</si>
  <si>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</si>
  <si>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</si>
  <si>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</si>
  <si>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</si>
  <si>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</si>
  <si>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</si>
  <si>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</si>
  <si>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</si>
  <si>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</si>
  <si>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</si>
  <si>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</si>
  <si>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</si>
  <si>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</si>
  <si>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</si>
  <si>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</si>
  <si>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</si>
  <si>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</si>
  <si>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</si>
  <si>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</si>
  <si>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</si>
  <si>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</si>
  <si>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</si>
  <si>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</si>
  <si>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</si>
  <si>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</si>
  <si>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</si>
  <si>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</si>
  <si>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</si>
  <si>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</si>
  <si>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</si>
  <si>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</si>
  <si>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</si>
  <si>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</si>
  <si>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</si>
  <si>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</si>
  <si>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</si>
  <si>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</si>
  <si>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</si>
  <si>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</si>
  <si>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</si>
  <si>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</si>
  <si>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</si>
  <si>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</si>
  <si>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</si>
  <si>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</si>
  <si>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</si>
  <si>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</si>
  <si>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</si>
  <si>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</si>
  <si>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</si>
  <si>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</si>
  <si>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</si>
  <si>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</si>
  <si>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</si>
  <si>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</si>
  <si>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</si>
  <si>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</si>
  <si>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</si>
  <si>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</si>
  <si>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</si>
  <si>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</si>
  <si>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</si>
  <si>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</si>
  <si>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</si>
  <si>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</si>
  <si>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</si>
  <si>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</si>
  <si>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</si>
  <si>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</si>
  <si>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</si>
  <si>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</si>
  <si>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</si>
  <si>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</si>
  <si>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</si>
  <si>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</si>
  <si>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</si>
  <si>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</si>
  <si>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</si>
  <si>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</si>
  <si>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</si>
  <si>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</si>
  <si>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</si>
  <si>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</si>
  <si>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</si>
  <si>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</si>
  <si>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</si>
  <si>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</si>
  <si>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</si>
  <si>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</si>
  <si>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</si>
  <si>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</si>
  <si>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</si>
  <si>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</si>
  <si>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</si>
  <si>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</si>
  <si>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</si>
  <si>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</si>
  <si>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</si>
  <si>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</si>
  <si>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</si>
  <si>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</si>
  <si>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</si>
  <si>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</si>
  <si>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</si>
  <si>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</si>
  <si>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</si>
  <si>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</si>
  <si>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</si>
  <si>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</si>
  <si>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</si>
  <si>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</si>
  <si>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</si>
  <si>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</si>
  <si>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</si>
  <si>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</si>
  <si>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</si>
  <si>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</si>
  <si>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</si>
  <si>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</si>
  <si>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</si>
  <si>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</si>
  <si>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</si>
  <si>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</si>
  <si>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</si>
  <si>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</si>
  <si>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</si>
  <si>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</si>
  <si>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</si>
  <si>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</si>
  <si>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</si>
  <si>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</si>
  <si>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</si>
  <si>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</si>
  <si>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</si>
  <si>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</si>
  <si>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</si>
  <si>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</si>
  <si>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</si>
  <si>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</si>
  <si>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</si>
  <si>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</si>
  <si>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</si>
  <si>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</si>
  <si>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</si>
  <si>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</si>
  <si>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</si>
  <si>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</si>
  <si>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</si>
  <si>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</si>
  <si>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</si>
  <si>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</si>
  <si>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</si>
  <si>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</si>
  <si>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</si>
  <si>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</si>
  <si>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</si>
  <si>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</si>
  <si>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</si>
  <si>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</si>
  <si>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</si>
  <si>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</si>
  <si>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</si>
  <si>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</si>
  <si>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</si>
  <si>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</si>
  <si>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</si>
  <si>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</si>
  <si>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</si>
  <si>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</si>
  <si>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</si>
  <si>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</si>
  <si>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</si>
  <si>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</si>
  <si>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</si>
  <si>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</si>
  <si>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</si>
  <si>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</si>
  <si>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</si>
  <si>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</si>
  <si>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</si>
  <si>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</si>
  <si>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</si>
  <si>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</si>
  <si>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</si>
  <si>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</si>
  <si>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</si>
  <si>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</si>
  <si>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</si>
  <si>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</si>
  <si>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</si>
  <si>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</si>
  <si>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</si>
  <si>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</si>
  <si>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</si>
  <si>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</si>
  <si>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</si>
  <si>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</si>
  <si>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</si>
  <si>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</si>
  <si>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</si>
  <si>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</si>
  <si>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</si>
  <si>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</si>
  <si>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</si>
  <si>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</si>
  <si>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</si>
  <si>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</si>
  <si>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</si>
  <si>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</si>
  <si>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</si>
  <si>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</si>
  <si>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</si>
  <si>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</si>
  <si>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</si>
  <si>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</si>
  <si>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</si>
  <si>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</si>
  <si>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</si>
  <si>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</si>
  <si>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</si>
  <si>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</si>
  <si>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</si>
  <si>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</si>
  <si>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</si>
  <si>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</si>
  <si>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</si>
  <si>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</si>
  <si>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</si>
  <si>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</si>
  <si>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</si>
  <si>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</si>
  <si>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</si>
  <si>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</si>
  <si>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</si>
  <si>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</si>
  <si>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</si>
  <si>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</si>
  <si>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</si>
  <si>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</si>
  <si>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</si>
  <si>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</si>
  <si>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</si>
  <si>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</si>
  <si>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</si>
  <si>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</si>
  <si>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</si>
  <si>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</si>
  <si>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</si>
  <si>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</si>
  <si>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</si>
  <si>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</si>
  <si>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</si>
  <si>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</si>
  <si>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</si>
  <si>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</si>
  <si>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</si>
  <si>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</si>
  <si>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</si>
  <si>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</si>
  <si>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</si>
  <si>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</si>
  <si>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</si>
  <si>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</si>
  <si>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</si>
  <si>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</si>
  <si>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</si>
  <si>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</si>
  <si>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</si>
  <si>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</si>
  <si>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</si>
  <si>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</si>
  <si>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</si>
  <si>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</si>
  <si>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</si>
  <si>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</si>
  <si>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</si>
  <si>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</si>
  <si>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</si>
  <si>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</si>
  <si>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</si>
  <si>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</si>
  <si>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</si>
  <si>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</si>
  <si>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</si>
  <si>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</si>
  <si>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</si>
  <si>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</si>
  <si>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</si>
  <si>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</si>
  <si>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</si>
  <si>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</si>
  <si>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</si>
  <si>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</si>
  <si>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</si>
  <si>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</si>
  <si>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</si>
  <si>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</si>
  <si>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</si>
  <si>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</si>
  <si>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</si>
  <si>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</si>
  <si>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</si>
  <si>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</si>
  <si>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</si>
  <si>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</si>
  <si>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</si>
  <si>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</si>
  <si>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</si>
  <si>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</si>
  <si>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</si>
  <si>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</si>
  <si>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</si>
  <si>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</si>
  <si>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</si>
  <si>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</si>
  <si>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</si>
  <si>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</si>
  <si>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</si>
  <si>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</si>
  <si>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</si>
  <si>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</si>
  <si>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</si>
  <si>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</si>
  <si>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</si>
  <si>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</si>
  <si>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</si>
  <si>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</si>
  <si>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</si>
  <si>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</si>
  <si>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</si>
  <si>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</si>
  <si>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</si>
  <si>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</si>
  <si>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</si>
  <si>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</si>
  <si>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</si>
  <si>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</si>
  <si>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</si>
  <si>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</si>
  <si>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</si>
  <si>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</si>
  <si>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</si>
  <si>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</si>
  <si>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</si>
  <si>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</si>
  <si>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</si>
  <si>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</si>
  <si>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</si>
  <si>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</si>
  <si>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</si>
  <si>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</si>
  <si>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</si>
  <si>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</si>
  <si>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</si>
  <si>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</si>
  <si>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</si>
  <si>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</si>
  <si>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</si>
  <si>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</si>
  <si>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</si>
  <si>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</si>
  <si>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</si>
  <si>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</si>
  <si>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</si>
  <si>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</si>
  <si>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</si>
  <si>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</si>
  <si>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</si>
  <si>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</si>
  <si>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</si>
  <si>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</si>
  <si>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</si>
  <si>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</si>
  <si>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</si>
  <si>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</si>
  <si>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</si>
  <si>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</si>
  <si>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</si>
  <si>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</si>
  <si>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</si>
  <si>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</si>
  <si>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</si>
  <si>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</si>
  <si>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</si>
  <si>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</si>
  <si>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</si>
  <si>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</si>
  <si>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</si>
  <si>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</si>
  <si>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</si>
  <si>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</si>
  <si>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</si>
  <si>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</si>
  <si>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</si>
  <si>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</si>
  <si>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</si>
  <si>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</si>
  <si>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</si>
  <si>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</si>
  <si>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</si>
  <si>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</si>
  <si>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</si>
  <si>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</si>
  <si>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</si>
  <si>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</si>
  <si>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</si>
  <si>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</si>
  <si>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</si>
  <si>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</si>
  <si>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</si>
  <si>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</si>
  <si>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</si>
  <si>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</si>
  <si>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</si>
  <si>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</si>
  <si>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</si>
  <si>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</si>
  <si>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</si>
  <si>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</si>
  <si>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</si>
  <si>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</si>
  <si>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</si>
  <si>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</si>
  <si>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</si>
  <si>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</si>
  <si>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</si>
  <si>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</si>
  <si>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</si>
  <si>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</si>
  <si>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</si>
  <si>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</si>
  <si>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</si>
  <si>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</si>
  <si>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</si>
  <si>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</si>
  <si>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</si>
  <si>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</si>
  <si>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</si>
  <si>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</si>
  <si>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</si>
  <si>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</si>
  <si>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</si>
  <si>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</si>
  <si>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</si>
  <si>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</si>
  <si>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</si>
  <si>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</si>
  <si>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</si>
  <si>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</si>
  <si>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</si>
  <si>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</si>
  <si>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</si>
  <si>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</si>
  <si>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</si>
  <si>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</si>
  <si>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</si>
  <si>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</si>
  <si>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</si>
  <si>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</si>
  <si>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</si>
  <si>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</si>
  <si>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</si>
  <si>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</si>
  <si>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</si>
  <si>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</si>
  <si>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</si>
  <si>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</si>
  <si>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</si>
  <si>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</si>
  <si>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</si>
  <si>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</si>
  <si>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</si>
  <si>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</si>
  <si>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</si>
  <si>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</si>
  <si>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</si>
  <si>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</si>
  <si>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</si>
  <si>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</si>
  <si>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</si>
  <si>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</si>
  <si>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</si>
  <si>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</si>
  <si>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</si>
  <si>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</si>
  <si>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</si>
  <si>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</si>
  <si>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</si>
  <si>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</si>
  <si>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</si>
  <si>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</si>
  <si>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</si>
  <si>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</si>
  <si>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</si>
  <si>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</si>
  <si>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</si>
  <si>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</si>
  <si>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</si>
  <si>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</si>
  <si>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</si>
  <si>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</si>
  <si>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</si>
  <si>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</si>
  <si>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</si>
  <si>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</si>
  <si>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</si>
  <si>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</si>
  <si>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</si>
  <si>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</si>
  <si>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</si>
  <si>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</si>
  <si>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</si>
  <si>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</si>
  <si>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</si>
  <si>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</si>
  <si>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</si>
  <si>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</si>
  <si>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</si>
  <si>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</si>
  <si>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</si>
  <si>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</si>
  <si>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</si>
  <si>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</si>
  <si>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</si>
  <si>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</si>
  <si>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</si>
  <si>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</si>
  <si>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</si>
  <si>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</si>
  <si>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</si>
  <si>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</si>
  <si>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</si>
  <si>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</si>
  <si>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</si>
  <si>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</si>
  <si>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</si>
  <si>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</si>
  <si>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</si>
  <si>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</si>
  <si>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</si>
  <si>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</si>
  <si>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</si>
  <si>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</si>
  <si>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</si>
  <si>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</si>
  <si>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</si>
  <si>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</si>
  <si>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</si>
  <si>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</si>
  <si>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</si>
  <si>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</si>
  <si>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</si>
  <si>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</si>
  <si>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</si>
  <si>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</si>
  <si>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</si>
  <si>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</si>
  <si>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</si>
  <si>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</si>
  <si>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</si>
  <si>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</si>
  <si>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</si>
  <si>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</si>
  <si>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</si>
  <si>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</si>
  <si>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</si>
  <si>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</si>
  <si>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</si>
  <si>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</si>
  <si>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</si>
  <si>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</si>
  <si>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</si>
  <si>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</si>
  <si>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</si>
  <si>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</si>
  <si>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</si>
  <si>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</si>
  <si>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</si>
  <si>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</si>
  <si>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</si>
  <si>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</si>
  <si>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</si>
  <si>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</si>
  <si>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</si>
  <si>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</si>
  <si>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</si>
  <si>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</si>
  <si>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</si>
  <si>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</si>
  <si>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</si>
  <si>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</si>
  <si>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</si>
  <si>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</si>
  <si>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</si>
  <si>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</si>
  <si>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</si>
  <si>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</si>
  <si>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</si>
  <si>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</si>
  <si>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</si>
  <si>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</si>
  <si>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</si>
  <si>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</si>
  <si>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</si>
  <si>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</si>
  <si>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</si>
  <si>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</si>
  <si>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</si>
  <si>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</si>
  <si>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</si>
  <si>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</si>
  <si>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</si>
  <si>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</si>
  <si>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</si>
  <si>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</si>
  <si>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</si>
  <si>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</si>
  <si>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</si>
  <si>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</si>
  <si>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</si>
  <si>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</si>
  <si>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</si>
  <si>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</si>
  <si>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</si>
  <si>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</si>
  <si>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</si>
  <si>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</si>
  <si>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</si>
  <si>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</si>
  <si>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</si>
  <si>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</si>
  <si>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</si>
  <si>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</si>
  <si>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</si>
  <si>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</si>
  <si>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</si>
  <si>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</si>
  <si>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</si>
  <si>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</si>
  <si>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</si>
  <si>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</si>
  <si>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</si>
  <si>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</si>
  <si>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</si>
  <si>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</si>
  <si>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</si>
  <si>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</si>
  <si>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</si>
  <si>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</si>
  <si>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</si>
  <si>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</si>
  <si>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</si>
  <si>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</si>
  <si>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</si>
  <si>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</si>
  <si>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</si>
  <si>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</si>
  <si>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</si>
  <si>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</si>
  <si>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</si>
  <si>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</si>
  <si>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</si>
  <si>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</si>
  <si>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</si>
  <si>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</si>
  <si>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</si>
  <si>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</si>
  <si>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</si>
  <si>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</si>
  <si>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</si>
  <si>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</si>
  <si>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</si>
  <si>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</si>
  <si>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</si>
  <si>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</si>
  <si>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</si>
  <si>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</si>
  <si>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</si>
  <si>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</si>
  <si>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</si>
  <si>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</si>
  <si>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</si>
  <si>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</si>
  <si>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</si>
  <si>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</si>
  <si>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</si>
  <si>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</si>
  <si>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</si>
  <si>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</si>
  <si>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</si>
  <si>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</si>
  <si>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</si>
  <si>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</si>
  <si>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</si>
  <si>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</si>
  <si>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</si>
  <si>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</si>
  <si>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</si>
  <si>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</si>
  <si>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</si>
  <si>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</si>
  <si>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</si>
  <si>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</si>
  <si>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</si>
  <si>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</si>
  <si>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</si>
  <si>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</si>
  <si>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</si>
  <si>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</si>
  <si>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</si>
  <si>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</si>
  <si>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</si>
  <si>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</si>
  <si>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</si>
  <si>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</si>
  <si>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</si>
  <si>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</si>
  <si>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</si>
  <si>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</si>
  <si>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</si>
  <si>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</si>
  <si>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</si>
  <si>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</si>
  <si>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</si>
  <si>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</si>
  <si>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</si>
  <si>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</si>
  <si>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</si>
  <si>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</si>
  <si>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</si>
  <si>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</si>
  <si>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</si>
  <si>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</si>
  <si>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</si>
  <si>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</si>
  <si>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</si>
  <si>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</si>
  <si>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</si>
  <si>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</si>
  <si>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</si>
  <si>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</si>
  <si>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</si>
  <si>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</si>
  <si>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</si>
  <si>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</si>
  <si>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</si>
  <si>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</si>
  <si>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</si>
  <si>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</si>
  <si>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</si>
  <si>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</si>
  <si>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</si>
  <si>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</si>
  <si>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</si>
  <si>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</si>
  <si>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</si>
  <si>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</si>
  <si>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</si>
  <si>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</si>
  <si>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</si>
  <si>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</si>
  <si>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</si>
  <si>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</si>
  <si>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</si>
  <si>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</si>
  <si>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</si>
  <si>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</si>
  <si>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</si>
  <si>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</si>
  <si>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</si>
  <si>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</si>
  <si>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</si>
  <si>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</si>
  <si>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</si>
  <si>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</si>
  <si>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</si>
  <si>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</si>
  <si>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</si>
  <si>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</si>
  <si>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</si>
  <si>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</si>
  <si>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</si>
  <si>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</si>
  <si>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</si>
  <si>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</si>
  <si>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</si>
  <si>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</si>
  <si>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</si>
  <si>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</si>
  <si>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</si>
  <si>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</si>
  <si>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</si>
  <si>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</si>
  <si>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</si>
  <si>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</si>
  <si>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</si>
  <si>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</si>
  <si>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</si>
  <si>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</si>
  <si>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</si>
  <si>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</si>
  <si>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</si>
  <si>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</si>
  <si>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</si>
  <si>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</si>
  <si>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</si>
  <si>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</si>
  <si>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</si>
  <si>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</si>
  <si>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</si>
  <si>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</si>
  <si>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</si>
  <si>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</si>
  <si>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</si>
  <si>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</si>
  <si>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</si>
  <si>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</si>
  <si>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</si>
  <si>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</si>
  <si>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</si>
  <si>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</si>
  <si>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</si>
  <si>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</si>
  <si>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</si>
  <si>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</si>
  <si>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</si>
  <si>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</si>
  <si>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</si>
  <si>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</si>
  <si>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</si>
  <si>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</si>
  <si>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</si>
  <si>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</si>
  <si>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</si>
  <si>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</si>
  <si>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</si>
  <si>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</si>
  <si>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</si>
  <si>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</si>
  <si>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</si>
  <si>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</si>
  <si>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</si>
  <si>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</si>
  <si>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</si>
  <si>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</si>
  <si>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</si>
  <si>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</si>
  <si>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</si>
  <si>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</si>
  <si>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</si>
  <si>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</si>
  <si>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</si>
  <si>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</si>
  <si>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</si>
  <si>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</si>
  <si>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</si>
  <si>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</si>
  <si>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</si>
  <si>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</si>
  <si>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</si>
  <si>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</si>
  <si>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</si>
  <si>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</si>
  <si>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</si>
  <si>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</si>
  <si>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</si>
  <si>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</si>
  <si>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</si>
  <si>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</si>
  <si>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</si>
  <si>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</si>
  <si>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</si>
  <si>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</si>
  <si>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</si>
  <si>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</si>
  <si>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</si>
  <si>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</si>
  <si>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</si>
  <si>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</si>
  <si>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</si>
  <si>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</si>
  <si>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</si>
  <si>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</si>
  <si>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</si>
  <si>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</si>
  <si>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</si>
  <si>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</si>
  <si>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</si>
  <si>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</si>
  <si>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</si>
  <si>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</si>
  <si>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</si>
  <si>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</si>
  <si>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</si>
  <si>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</si>
  <si>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</si>
  <si>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</si>
  <si>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</si>
  <si>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</si>
  <si>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</si>
  <si>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</si>
  <si>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</si>
  <si>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</si>
  <si>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</si>
  <si>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</si>
  <si>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</si>
  <si>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</si>
  <si>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</si>
  <si>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</si>
  <si>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</si>
  <si>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</si>
  <si>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</si>
  <si>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</si>
  <si>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</si>
  <si>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</si>
  <si>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</si>
  <si>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</si>
  <si>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</si>
  <si>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</si>
  <si>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</si>
  <si>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</si>
  <si>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</si>
  <si>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</si>
  <si>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</si>
  <si>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</si>
  <si>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</si>
  <si>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</si>
  <si>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</si>
  <si>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</si>
  <si>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</si>
  <si>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</si>
  <si>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</si>
  <si>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</si>
  <si>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</si>
  <si>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</si>
  <si>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</si>
  <si>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</si>
  <si>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</si>
  <si>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</si>
  <si>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</si>
  <si>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</si>
  <si>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</si>
  <si>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</si>
  <si>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</si>
  <si>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</si>
  <si>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</si>
  <si>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</si>
  <si>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</si>
  <si>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</si>
  <si>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</si>
  <si>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</si>
  <si>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</si>
  <si>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</si>
  <si>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</si>
  <si>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</si>
  <si>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</si>
  <si>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</si>
  <si>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</si>
  <si>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</si>
  <si>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</si>
  <si>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</si>
  <si>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</si>
  <si>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</si>
  <si>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</si>
  <si>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</si>
  <si>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</si>
  <si>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</si>
  <si>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</si>
  <si>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</si>
  <si>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</si>
  <si>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</si>
  <si>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</si>
  <si>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</si>
  <si>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</si>
  <si>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</si>
  <si>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</si>
  <si>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</si>
  <si>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</si>
  <si>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</si>
  <si>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</si>
  <si>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</si>
  <si>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</si>
  <si>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</si>
  <si>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</si>
  <si>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</si>
  <si>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</si>
  <si>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</si>
  <si>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</si>
  <si>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</si>
  <si>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</si>
  <si>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</si>
  <si>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</si>
  <si>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</si>
  <si>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</si>
  <si>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</si>
  <si>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</si>
  <si>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</si>
  <si>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</si>
  <si>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</si>
  <si>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</si>
  <si>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</si>
  <si>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</si>
  <si>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</si>
  <si>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</si>
  <si>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</si>
  <si>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</si>
  <si>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</si>
  <si>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</si>
  <si>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</si>
  <si>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</si>
  <si>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</si>
  <si>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</si>
  <si>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</si>
  <si>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</si>
  <si>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</si>
  <si>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</si>
  <si>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</si>
  <si>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</si>
  <si>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</si>
  <si>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</si>
  <si>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</si>
  <si>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</si>
  <si>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</si>
  <si>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</si>
  <si>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</si>
  <si>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</si>
  <si>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</si>
  <si>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</si>
  <si>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</si>
  <si>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</si>
  <si>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</si>
  <si>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</si>
  <si>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</si>
  <si>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</si>
  <si>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</si>
  <si>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</si>
  <si>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</si>
  <si>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</si>
  <si>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</si>
  <si>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</si>
  <si>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</si>
  <si>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</si>
  <si>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</si>
  <si>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</si>
  <si>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</si>
  <si>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</si>
  <si>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</si>
  <si>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</si>
  <si>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</si>
  <si>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</si>
  <si>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</si>
  <si>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</si>
  <si>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</si>
  <si>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</si>
  <si>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</si>
  <si>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</si>
  <si>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</si>
  <si>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</si>
  <si>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</si>
  <si>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</si>
  <si>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</si>
  <si>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</si>
  <si>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</si>
  <si>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</si>
  <si>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</si>
  <si>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</si>
  <si>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</si>
  <si>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</si>
  <si>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</si>
  <si>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</si>
  <si>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</si>
  <si>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</si>
  <si>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</si>
  <si>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</si>
  <si>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</si>
  <si>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</si>
  <si>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</si>
  <si>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</si>
  <si>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</si>
  <si>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</si>
  <si>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</si>
  <si>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</si>
  <si>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</si>
  <si>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</si>
  <si>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</si>
  <si>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</si>
  <si>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</si>
  <si>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</si>
  <si>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</si>
  <si>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</si>
  <si>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</si>
  <si>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</si>
  <si>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</si>
  <si>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</si>
  <si>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</si>
  <si>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</si>
  <si>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</si>
  <si>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</si>
  <si>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</si>
  <si>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</si>
  <si>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</si>
  <si>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</si>
  <si>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</si>
  <si>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</si>
  <si>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</si>
  <si>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</si>
  <si>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</si>
  <si>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</si>
  <si>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</si>
  <si>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</si>
  <si>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</si>
  <si>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</si>
  <si>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</si>
  <si>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</si>
  <si>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</si>
  <si>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</si>
  <si>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</si>
  <si>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</si>
  <si>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</si>
  <si>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</si>
  <si>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</si>
  <si>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</si>
  <si>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</si>
  <si>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</si>
  <si>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</si>
  <si>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</si>
  <si>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</si>
  <si>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</si>
  <si>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</si>
  <si>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</si>
  <si>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</si>
  <si>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</si>
  <si>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</si>
  <si>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</si>
  <si>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</si>
  <si>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</si>
  <si>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</si>
  <si>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</si>
  <si>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</si>
  <si>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</si>
  <si>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</si>
  <si>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</si>
  <si>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</si>
  <si>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</si>
  <si>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</si>
  <si>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</si>
  <si>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</si>
  <si>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</si>
  <si>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</si>
  <si>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</si>
  <si>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</si>
  <si>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</si>
  <si>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</si>
  <si>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</si>
  <si>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</si>
  <si>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</si>
  <si>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</si>
  <si>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</si>
  <si>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</si>
  <si>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</si>
  <si>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</si>
  <si>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</si>
  <si>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</si>
  <si>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</si>
  <si>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</si>
  <si>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</si>
  <si>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</si>
  <si>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</si>
  <si>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</si>
  <si>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</si>
  <si>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</si>
  <si>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</si>
  <si>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</si>
  <si>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</si>
  <si>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</si>
  <si>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</si>
  <si>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</si>
  <si>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</si>
  <si>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</si>
  <si>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</si>
  <si>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</si>
  <si>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</si>
  <si>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</si>
  <si>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</si>
  <si>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</si>
  <si>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</si>
  <si>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</si>
  <si>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</si>
  <si>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</si>
  <si>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</si>
  <si>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</si>
  <si>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</si>
  <si>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</si>
  <si>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</si>
  <si>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</si>
  <si>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</si>
  <si>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</si>
  <si>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</si>
  <si>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</si>
  <si>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</si>
  <si>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</si>
  <si>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</si>
  <si>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</si>
  <si>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</si>
  <si>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</si>
  <si>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</si>
  <si>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</si>
  <si>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</si>
  <si>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</si>
  <si>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</si>
  <si>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</si>
  <si>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</si>
  <si>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</si>
  <si>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</si>
  <si>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</si>
  <si>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</si>
  <si>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</si>
  <si>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</si>
  <si>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</si>
  <si>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</si>
  <si>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</si>
  <si>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</si>
  <si>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</si>
  <si>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</si>
  <si>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</si>
  <si>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</si>
  <si>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</si>
  <si>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</si>
  <si>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</si>
  <si>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</si>
  <si>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</si>
  <si>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</si>
  <si>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</si>
  <si>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</si>
  <si>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</si>
  <si>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</si>
  <si>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</si>
  <si>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</si>
  <si>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</si>
  <si>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</si>
  <si>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</si>
  <si>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</si>
  <si>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</si>
  <si>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</si>
  <si>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</si>
  <si>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</si>
  <si>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</si>
  <si>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</si>
  <si>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</si>
  <si>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</si>
  <si>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</si>
  <si>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</si>
  <si>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</si>
  <si>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</si>
  <si>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</si>
  <si>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</si>
  <si>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</si>
  <si>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</si>
  <si>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</si>
  <si>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</si>
  <si>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</si>
  <si>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</si>
  <si>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</si>
  <si>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</si>
  <si>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</si>
  <si>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</si>
  <si>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</si>
  <si>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</si>
  <si>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</si>
  <si>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</si>
  <si>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</si>
  <si>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</si>
  <si>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</si>
  <si>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</si>
  <si>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</si>
  <si>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</si>
  <si>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</si>
  <si>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</si>
  <si>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</si>
  <si>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</si>
  <si>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</si>
  <si>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</si>
  <si>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</si>
  <si>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</si>
  <si>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</si>
  <si>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</si>
  <si>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</si>
  <si>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</si>
  <si>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</si>
  <si>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</si>
  <si>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</si>
  <si>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</si>
  <si>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</si>
  <si>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</si>
  <si>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</si>
  <si>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</si>
  <si>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</si>
  <si>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</si>
  <si>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</si>
  <si>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</si>
  <si>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</si>
  <si>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</si>
  <si>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</si>
  <si>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</si>
  <si>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</si>
  <si>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</si>
  <si>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</si>
  <si>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</si>
  <si>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</si>
  <si>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</si>
  <si>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</si>
  <si>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</si>
  <si>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</si>
  <si>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</si>
  <si>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</si>
  <si>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</si>
  <si>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</si>
  <si>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</si>
  <si>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</si>
  <si>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</si>
  <si>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</si>
  <si>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</si>
  <si>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</si>
  <si>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</si>
  <si>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</si>
  <si>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</si>
  <si>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</si>
  <si>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</si>
  <si>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</si>
  <si>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</si>
  <si>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</si>
  <si>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</si>
  <si>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</si>
  <si>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</si>
  <si>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</si>
  <si>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</si>
  <si>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</si>
  <si>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</si>
  <si>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</si>
  <si>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</si>
  <si>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</si>
  <si>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</si>
  <si>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</si>
  <si>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</si>
  <si>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</si>
  <si>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</si>
  <si>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</si>
  <si>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</si>
  <si>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</si>
  <si>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</si>
  <si>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</si>
  <si>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</si>
  <si>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</si>
  <si>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</si>
  <si>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</si>
  <si>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</si>
  <si>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</si>
  <si>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</si>
  <si>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</si>
  <si>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</si>
  <si>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</si>
  <si>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</si>
  <si>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</si>
  <si>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</si>
  <si>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</si>
  <si>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</si>
  <si>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</si>
  <si>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</si>
  <si>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</si>
  <si>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</si>
  <si>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</si>
  <si>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</si>
  <si>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</si>
  <si>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</si>
  <si>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</si>
  <si>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</si>
  <si>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</si>
  <si>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</si>
  <si>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</si>
  <si>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</si>
  <si>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</si>
  <si>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</si>
  <si>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</si>
  <si>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</si>
  <si>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</si>
  <si>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</si>
  <si>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</si>
  <si>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</si>
  <si>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</si>
  <si>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</si>
  <si>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</si>
  <si>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</si>
  <si>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</si>
  <si>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</si>
  <si>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</si>
  <si>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</si>
  <si>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</si>
  <si>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</si>
  <si>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</si>
  <si>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</si>
  <si>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</si>
  <si>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</si>
  <si>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</si>
  <si>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</si>
  <si>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</si>
  <si>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</si>
  <si>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</si>
  <si>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</si>
  <si>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</si>
  <si>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</si>
  <si>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</si>
  <si>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</si>
  <si>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</si>
  <si>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</si>
  <si>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</si>
  <si>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</si>
  <si>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</si>
  <si>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</si>
  <si>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</si>
  <si>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</si>
  <si>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</si>
  <si>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</si>
  <si>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</si>
  <si>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</si>
  <si>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</si>
  <si>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</si>
  <si>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</si>
  <si>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</si>
  <si>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</si>
  <si>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</si>
  <si>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</si>
  <si>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</si>
  <si>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</si>
  <si>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</si>
  <si>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</si>
  <si>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</si>
  <si>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</si>
  <si>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</si>
  <si>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</si>
  <si>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</si>
  <si>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</si>
  <si>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</si>
  <si>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</si>
  <si>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</si>
  <si>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</si>
  <si>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</si>
  <si>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</si>
  <si>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</si>
  <si>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</si>
  <si>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</si>
  <si>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</si>
  <si>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</si>
  <si>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</si>
  <si>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</si>
  <si>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</si>
  <si>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</si>
  <si>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</si>
  <si>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</si>
  <si>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</si>
  <si>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</si>
  <si>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</si>
  <si>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</si>
  <si>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</si>
  <si>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</si>
  <si>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</si>
  <si>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</si>
  <si>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</si>
  <si>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</si>
  <si>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</si>
  <si>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</si>
  <si>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</si>
  <si>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</si>
  <si>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</si>
  <si>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</si>
  <si>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</si>
  <si>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</si>
  <si>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</si>
  <si>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</si>
  <si>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</si>
  <si>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</si>
  <si>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</si>
  <si>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</si>
  <si>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</si>
  <si>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</si>
  <si>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</si>
  <si>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</si>
  <si>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</si>
  <si>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</si>
  <si>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</si>
  <si>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</si>
  <si>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</si>
  <si>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</si>
  <si>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</si>
  <si>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</si>
  <si>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</si>
  <si>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</si>
  <si>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</si>
  <si>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</si>
  <si>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</si>
  <si>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</si>
  <si>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</si>
  <si>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</si>
  <si>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</si>
  <si>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</si>
  <si>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</si>
  <si>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</si>
  <si>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</si>
  <si>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</si>
  <si>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</si>
  <si>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</si>
  <si>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</si>
  <si>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</si>
  <si>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</si>
  <si>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</si>
  <si>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</si>
  <si>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</si>
  <si>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</si>
  <si>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</si>
  <si>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</si>
  <si>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</si>
  <si>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</si>
  <si>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</si>
  <si>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</si>
  <si>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</si>
  <si>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</si>
  <si>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</si>
  <si>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</si>
  <si>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</si>
  <si>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</si>
  <si>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</si>
  <si>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</si>
  <si>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</si>
  <si>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</si>
  <si>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</si>
  <si>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</si>
  <si>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</si>
  <si>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</si>
  <si>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</si>
  <si>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</si>
  <si>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</si>
  <si>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</si>
  <si>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</si>
  <si>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</si>
  <si>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</si>
  <si>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</si>
  <si>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</si>
  <si>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</si>
  <si>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</si>
  <si>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</si>
  <si>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</si>
  <si>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</si>
  <si>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</si>
  <si>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</si>
  <si>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</si>
  <si>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</si>
  <si>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</si>
  <si>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</si>
  <si>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</si>
  <si>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</si>
  <si>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</si>
  <si>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</si>
  <si>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</si>
  <si>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</si>
  <si>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</si>
  <si>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</si>
  <si>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</si>
  <si>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</si>
  <si>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</si>
  <si>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</si>
  <si>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</si>
  <si>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</si>
  <si>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</si>
  <si>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</si>
  <si>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</si>
  <si>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</si>
  <si>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</si>
  <si>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</si>
  <si>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</si>
  <si>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</si>
  <si>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</si>
  <si>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</si>
  <si>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</si>
  <si>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</si>
  <si>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</si>
  <si>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</si>
  <si>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</si>
  <si>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</si>
  <si>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</si>
  <si>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</si>
  <si>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</si>
  <si>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</si>
  <si>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</si>
  <si>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</si>
  <si>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</si>
  <si>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</si>
  <si>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</si>
  <si>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</si>
  <si>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</si>
  <si>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</si>
  <si>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</si>
  <si>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</si>
  <si>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</si>
  <si>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</si>
  <si>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</si>
  <si>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</si>
  <si>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</si>
  <si>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</si>
  <si>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</si>
  <si>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</si>
  <si>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</si>
  <si>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</si>
  <si>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</si>
  <si>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</si>
  <si>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</si>
  <si>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</si>
  <si>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</si>
  <si>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</si>
  <si>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</si>
  <si>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</si>
  <si>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</si>
  <si>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</si>
  <si>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</si>
  <si>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</si>
  <si>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</si>
  <si>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</si>
  <si>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</si>
  <si>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</si>
  <si>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</si>
  <si>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</si>
  <si>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</si>
  <si>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</si>
  <si>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</si>
  <si>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</si>
  <si>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</si>
  <si>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</si>
  <si>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</si>
  <si>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</si>
  <si>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</si>
  <si>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</si>
  <si>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</si>
  <si>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</si>
  <si>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</si>
  <si>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</si>
  <si>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</si>
  <si>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</si>
  <si>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</si>
  <si>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</si>
  <si>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</si>
  <si>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</si>
  <si>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</si>
  <si>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</si>
  <si>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</si>
  <si>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</si>
  <si>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</si>
  <si>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</si>
  <si>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</si>
  <si>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</si>
  <si>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</si>
  <si>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</si>
  <si>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</si>
  <si>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</si>
  <si>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</si>
  <si>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</si>
  <si>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</si>
  <si>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</si>
  <si>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</si>
  <si>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</si>
  <si>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</si>
  <si>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</si>
  <si>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</si>
  <si>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</si>
  <si>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</si>
  <si>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</si>
  <si>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</si>
  <si>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</si>
  <si>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</si>
  <si>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</si>
  <si>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</si>
  <si>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</si>
  <si>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</si>
  <si>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</si>
  <si>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</si>
  <si>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</si>
  <si>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</si>
  <si>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</si>
  <si>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</si>
  <si>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</si>
  <si>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</si>
  <si>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</si>
  <si>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</si>
  <si>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</si>
  <si>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</si>
  <si>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</si>
  <si>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</si>
  <si>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</si>
  <si>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</si>
  <si>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</si>
  <si>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</si>
  <si>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</si>
  <si>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</si>
  <si>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</si>
  <si>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</si>
  <si>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</si>
  <si>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</si>
  <si>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</si>
  <si>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</si>
  <si>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</si>
  <si>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</si>
  <si>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</si>
  <si>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</si>
  <si>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</si>
  <si>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</si>
  <si>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</si>
  <si>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</si>
  <si>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</si>
  <si>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</si>
  <si>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</si>
  <si>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</si>
  <si>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</si>
  <si>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</si>
  <si>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</si>
  <si>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</si>
  <si>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</si>
  <si>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</si>
  <si>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</si>
  <si>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</si>
  <si>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</si>
  <si>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</si>
  <si>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</si>
  <si>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</si>
  <si>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</si>
  <si>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</si>
  <si>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</si>
  <si>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</si>
  <si>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</si>
  <si>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</si>
  <si>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</si>
  <si>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</si>
  <si>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</si>
  <si>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</si>
  <si>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</si>
  <si>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</si>
  <si>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</si>
  <si>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</si>
  <si>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</si>
  <si>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</si>
  <si>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</si>
  <si>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</si>
  <si>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</si>
  <si>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</si>
  <si>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</si>
  <si>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</si>
  <si>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</si>
  <si>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</si>
  <si>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</si>
  <si>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</si>
  <si>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</si>
  <si>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</si>
  <si>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</si>
  <si>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</si>
  <si>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</si>
  <si>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</si>
  <si>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</si>
  <si>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</si>
  <si>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</si>
  <si>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</si>
  <si>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</si>
  <si>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</si>
  <si>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</si>
  <si>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</si>
  <si>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</si>
  <si>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</si>
  <si>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</si>
  <si>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</si>
  <si>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</si>
  <si>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</si>
  <si>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</si>
  <si>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</si>
  <si>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</si>
  <si>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</si>
  <si>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</si>
  <si>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</si>
  <si>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</si>
  <si>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</si>
  <si>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</si>
  <si>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</si>
  <si>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</si>
  <si>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</si>
  <si>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</si>
  <si>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</si>
  <si>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</si>
  <si>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</si>
  <si>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</si>
  <si>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</si>
  <si>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</si>
  <si>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</si>
  <si>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</si>
  <si>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</si>
  <si>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</si>
  <si>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</si>
  <si>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</si>
  <si>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</si>
  <si>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</si>
  <si>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</si>
  <si>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</si>
  <si>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</si>
  <si>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</si>
  <si>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</si>
  <si>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</si>
  <si>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</si>
  <si>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</si>
  <si>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</si>
  <si>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</si>
  <si>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</si>
  <si>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</si>
  <si>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</si>
  <si>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</si>
  <si>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</si>
  <si>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</si>
  <si>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</si>
  <si>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</si>
  <si>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</si>
  <si>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</si>
  <si>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</si>
  <si>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</si>
  <si>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</si>
  <si>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</si>
  <si>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</si>
  <si>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</si>
  <si>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</si>
  <si>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</si>
  <si>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</si>
  <si>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</si>
  <si>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</si>
  <si>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</si>
  <si>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</si>
  <si>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</si>
  <si>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</si>
  <si>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</si>
  <si>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</si>
  <si>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</si>
  <si>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</si>
  <si>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</si>
  <si>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</si>
  <si>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</si>
  <si>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</si>
  <si>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</si>
  <si>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</si>
  <si>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</si>
  <si>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</si>
  <si>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</si>
  <si>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</si>
  <si>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</si>
  <si>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</si>
  <si>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</si>
  <si>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</si>
  <si>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</si>
  <si>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</si>
  <si>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</si>
  <si>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</si>
  <si>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</si>
  <si>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</si>
  <si>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</si>
  <si>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</si>
  <si>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</si>
  <si>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</si>
  <si>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</si>
  <si>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</si>
  <si>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</si>
  <si>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</si>
  <si>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</si>
  <si>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</si>
  <si>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</si>
  <si>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</si>
  <si>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</si>
  <si>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</si>
  <si>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</si>
  <si>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</si>
  <si>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</si>
  <si>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</si>
  <si>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</si>
  <si>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</si>
  <si>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</si>
  <si>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</si>
  <si>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</si>
  <si>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</si>
  <si>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</si>
  <si>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</si>
  <si>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</si>
  <si>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</si>
  <si>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</si>
  <si>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</si>
  <si>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</si>
  <si>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</si>
  <si>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</si>
  <si>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</si>
  <si>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</si>
  <si>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</si>
  <si>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</si>
  <si>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</si>
  <si>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</si>
  <si>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</si>
  <si>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</si>
  <si>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</si>
  <si>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</si>
  <si>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</si>
  <si>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</si>
  <si>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</si>
  <si>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</si>
  <si>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</si>
  <si>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</si>
  <si>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</si>
  <si>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</si>
  <si>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</si>
  <si>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</si>
  <si>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</si>
  <si>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</si>
  <si>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</si>
  <si>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</si>
  <si>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</si>
  <si>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</si>
  <si>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</si>
  <si>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</si>
  <si>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</si>
  <si>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</si>
  <si>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</si>
  <si>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</si>
  <si>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</si>
  <si>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</si>
  <si>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</si>
  <si>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</si>
  <si>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</si>
  <si>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</si>
  <si>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</si>
  <si>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</si>
  <si>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</si>
  <si>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</si>
  <si>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</si>
  <si>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</si>
  <si>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</si>
  <si>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</si>
  <si>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</si>
  <si>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</si>
  <si>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</si>
  <si>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</si>
  <si>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</si>
  <si>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</si>
  <si>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</si>
  <si>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</si>
  <si>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</si>
  <si>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</si>
  <si>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</si>
  <si>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</si>
  <si>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</si>
  <si>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</si>
  <si>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</si>
  <si>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</si>
  <si>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</si>
  <si>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</si>
  <si>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</si>
  <si>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</si>
  <si>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</si>
  <si>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</si>
  <si>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</si>
  <si>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</si>
  <si>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</si>
  <si>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</si>
  <si>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</si>
  <si>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</si>
  <si>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</si>
  <si>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</si>
  <si>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</si>
  <si>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</si>
  <si>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</si>
  <si>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</si>
  <si>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</si>
  <si>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</si>
  <si>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</si>
  <si>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</si>
  <si>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</si>
  <si>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</si>
  <si>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</si>
  <si>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</si>
  <si>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</si>
  <si>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</si>
  <si>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</si>
  <si>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</si>
  <si>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</si>
  <si>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</si>
  <si>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</si>
  <si>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</si>
  <si>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</si>
  <si>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</si>
  <si>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</si>
  <si>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</si>
  <si>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</si>
  <si>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</si>
  <si>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</si>
  <si>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</si>
  <si>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</si>
  <si>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</si>
  <si>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</si>
  <si>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</si>
  <si>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</si>
  <si>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</si>
  <si>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</si>
  <si>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</si>
  <si>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</si>
  <si>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</si>
  <si>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</si>
  <si>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</si>
  <si>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</si>
  <si>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</si>
  <si>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</si>
  <si>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</si>
  <si>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</si>
  <si>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</si>
  <si>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</si>
  <si>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</si>
  <si>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</si>
  <si>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</si>
  <si>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</si>
  <si>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</si>
  <si>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</si>
  <si>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</si>
  <si>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</si>
  <si>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</si>
  <si>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</si>
  <si>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</si>
  <si>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</si>
  <si>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</si>
  <si>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</si>
  <si>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</si>
  <si>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</si>
  <si>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</si>
  <si>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</si>
  <si>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</si>
  <si>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</si>
  <si>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</si>
  <si>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</si>
  <si>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</si>
  <si>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</si>
  <si>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</si>
  <si>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</si>
  <si>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</si>
  <si>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</si>
  <si>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</si>
  <si>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</si>
  <si>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</si>
  <si>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</si>
  <si>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</si>
  <si>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</si>
  <si>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</si>
  <si>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</si>
  <si>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</si>
  <si>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</si>
  <si>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</si>
  <si>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</si>
  <si>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</si>
  <si>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</si>
  <si>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</si>
  <si>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</si>
  <si>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</si>
  <si>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</si>
  <si>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</si>
  <si>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</si>
  <si>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</si>
  <si>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</si>
  <si>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</si>
  <si>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</si>
  <si>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</si>
  <si>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</si>
  <si>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</si>
  <si>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</si>
  <si>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</si>
  <si>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</si>
  <si>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</si>
  <si>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</si>
  <si>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</si>
  <si>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</si>
  <si>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</si>
  <si>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</si>
  <si>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</si>
  <si>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</si>
  <si>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</si>
  <si>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</si>
  <si>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</si>
  <si>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</si>
  <si>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</si>
  <si>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</si>
  <si>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</si>
  <si>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</si>
  <si>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</si>
  <si>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</si>
  <si>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</si>
  <si>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</si>
  <si>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</si>
  <si>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</si>
  <si>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</si>
  <si>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</si>
  <si>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</si>
  <si>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</si>
  <si>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</si>
  <si>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</si>
  <si>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</si>
  <si>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</si>
  <si>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</si>
  <si>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</si>
  <si>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</si>
  <si>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</si>
  <si>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</si>
  <si>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</si>
  <si>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</si>
  <si>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</si>
  <si>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</si>
  <si>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</si>
  <si>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</si>
  <si>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</si>
  <si>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</si>
  <si>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</si>
  <si>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</si>
  <si>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</si>
  <si>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</si>
  <si>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</si>
  <si>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</si>
  <si>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</si>
  <si>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</si>
  <si>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</si>
  <si>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</si>
  <si>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</si>
  <si>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</si>
  <si>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</si>
  <si>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</si>
  <si>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</si>
  <si>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</si>
  <si>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</si>
  <si>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</si>
  <si>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</si>
  <si>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</si>
  <si>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</si>
  <si>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</si>
  <si>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</si>
  <si>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</si>
  <si>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</si>
  <si>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</si>
  <si>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</si>
  <si>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</si>
  <si>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</si>
  <si>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</si>
  <si>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</si>
  <si>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</si>
  <si>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</si>
  <si>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</si>
  <si>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</si>
  <si>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</si>
  <si>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</si>
  <si>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</si>
  <si>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</si>
  <si>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</si>
  <si>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</si>
  <si>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</si>
  <si>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</si>
  <si>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</si>
  <si>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</si>
  <si>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</si>
  <si>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</si>
  <si>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</si>
  <si>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</si>
  <si>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</si>
  <si>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</si>
  <si>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</si>
  <si>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</si>
  <si>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</si>
  <si>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</si>
  <si>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</si>
  <si>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</si>
  <si>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</si>
  <si>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</si>
  <si>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</si>
  <si>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</si>
  <si>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</si>
  <si>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</si>
  <si>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</si>
  <si>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</si>
  <si>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</si>
  <si>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</si>
  <si>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</si>
  <si>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</si>
  <si>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</si>
  <si>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</si>
  <si>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</si>
  <si>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</si>
  <si>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</si>
  <si>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</si>
  <si>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</si>
  <si>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</si>
  <si>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</si>
  <si>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</si>
  <si>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</si>
  <si>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</si>
  <si>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</si>
  <si>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</si>
  <si>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</si>
  <si>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</si>
  <si>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</si>
  <si>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</si>
  <si>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</si>
  <si>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</si>
  <si>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</si>
  <si>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</si>
  <si>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</si>
  <si>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</si>
  <si>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</si>
  <si>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</si>
  <si>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</si>
  <si>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</si>
  <si>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</si>
  <si>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</si>
  <si>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</si>
  <si>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</si>
  <si>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</si>
  <si>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</si>
  <si>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</si>
  <si>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</si>
  <si>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</si>
  <si>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</si>
  <si>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</si>
  <si>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</si>
  <si>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</si>
  <si>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</si>
  <si>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</si>
  <si>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</si>
  <si>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</si>
  <si>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</si>
  <si>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</si>
  <si>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</si>
  <si>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</si>
  <si>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</si>
  <si>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</si>
  <si>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</si>
  <si>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</si>
  <si>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</si>
  <si>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</si>
  <si>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</si>
  <si>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</si>
  <si>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</si>
  <si>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</si>
  <si>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</si>
  <si>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</si>
  <si>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</si>
  <si>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</si>
  <si>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</si>
  <si>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</si>
  <si>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</si>
  <si>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</si>
  <si>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</si>
  <si>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</si>
  <si>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</si>
  <si>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</si>
  <si>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</si>
  <si>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</si>
  <si>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</si>
  <si>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</si>
  <si>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</si>
  <si>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</si>
  <si>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</si>
  <si>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</si>
  <si>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</si>
  <si>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</si>
  <si>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</si>
  <si>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</si>
  <si>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</si>
  <si>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</si>
  <si>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</si>
  <si>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</si>
  <si>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</si>
  <si>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</si>
  <si>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</si>
  <si>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</si>
  <si>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</si>
  <si>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</si>
  <si>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</si>
  <si>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</si>
  <si>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</si>
  <si>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</si>
  <si>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</si>
  <si>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</si>
  <si>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</si>
  <si>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</si>
  <si>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</si>
  <si>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</si>
  <si>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</si>
  <si>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</si>
  <si>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</si>
  <si>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</si>
  <si>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</si>
  <si>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</si>
  <si>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</si>
  <si>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</si>
  <si>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</si>
  <si>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</si>
  <si>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</si>
  <si>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</si>
  <si>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</si>
  <si>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</si>
  <si>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</si>
  <si>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</si>
  <si>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</si>
  <si>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</si>
  <si>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</si>
  <si>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</si>
  <si>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</si>
  <si>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</si>
  <si>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</si>
  <si>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</si>
  <si>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</si>
  <si>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</si>
  <si>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</si>
  <si>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</si>
  <si>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</si>
  <si>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</si>
  <si>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</si>
  <si>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</si>
  <si>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</si>
  <si>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</si>
  <si>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</si>
  <si>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</si>
  <si>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</si>
  <si>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</si>
  <si>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</si>
  <si>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</si>
  <si>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</si>
  <si>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</si>
  <si>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</si>
  <si>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</si>
  <si>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</si>
  <si>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</si>
  <si>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</si>
  <si>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</si>
  <si>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</si>
  <si>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</si>
  <si>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</si>
  <si>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</si>
  <si>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</si>
  <si>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</si>
  <si>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</si>
  <si>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</si>
  <si>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</si>
  <si>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</si>
  <si>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</si>
  <si>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</si>
  <si>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</si>
  <si>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</si>
  <si>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</si>
  <si>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</si>
  <si>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</si>
  <si>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</si>
  <si>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</si>
  <si>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</si>
  <si>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</si>
  <si>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</si>
  <si>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</si>
  <si>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</si>
  <si>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</si>
  <si>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</si>
  <si>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</si>
  <si>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</si>
  <si>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</si>
  <si>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</si>
  <si>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</si>
  <si>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</si>
  <si>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</si>
  <si>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</si>
  <si>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</si>
  <si>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</si>
  <si>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</si>
  <si>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</si>
  <si>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</si>
  <si>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</si>
  <si>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</si>
  <si>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</si>
  <si>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</si>
  <si>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</si>
  <si>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</si>
  <si>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</si>
  <si>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</si>
  <si>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</si>
  <si>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</si>
  <si>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</si>
  <si>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</si>
  <si>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</si>
  <si>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</si>
  <si>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</si>
  <si>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</si>
  <si>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</si>
  <si>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</si>
  <si>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</si>
  <si>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</si>
  <si>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</si>
  <si>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</si>
  <si>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</si>
  <si>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</si>
  <si>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</si>
  <si>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</si>
  <si>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</si>
  <si>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</si>
  <si>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</si>
  <si>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</si>
  <si>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</si>
  <si>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</si>
  <si>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</si>
  <si>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</si>
  <si>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</si>
  <si>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</si>
  <si>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</si>
  <si>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</si>
  <si>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</si>
  <si>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</si>
  <si>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</si>
  <si>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</si>
  <si>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</si>
  <si>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</si>
  <si>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</si>
  <si>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</si>
  <si>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</si>
  <si>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</si>
  <si>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</si>
  <si>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</si>
  <si>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</si>
  <si>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</si>
  <si>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</si>
  <si>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</si>
  <si>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</si>
  <si>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</si>
  <si>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</si>
  <si>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</si>
  <si>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</si>
  <si>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</si>
  <si>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</si>
  <si>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</si>
  <si>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</si>
  <si>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</si>
  <si>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</si>
  <si>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</si>
  <si>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</si>
  <si>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</si>
  <si>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</si>
  <si>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</si>
  <si>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</si>
  <si>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</si>
  <si>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</si>
  <si>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</si>
  <si>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</si>
  <si>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</si>
  <si>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</si>
  <si>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</si>
  <si>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</si>
  <si>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</si>
  <si>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</si>
  <si>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</si>
  <si>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</si>
  <si>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</si>
  <si>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</si>
  <si>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</si>
  <si>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</si>
  <si>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</si>
  <si>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</si>
  <si>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</si>
  <si>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</si>
  <si>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</si>
  <si>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</si>
  <si>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</si>
  <si>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</si>
  <si>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</si>
  <si>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</si>
  <si>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</si>
  <si>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</si>
  <si>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</si>
  <si>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</si>
  <si>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</si>
  <si>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</si>
  <si>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</si>
  <si>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</si>
  <si>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</si>
  <si>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</si>
  <si>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</si>
  <si>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</si>
  <si>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</si>
  <si>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</si>
  <si>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</si>
  <si>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</si>
  <si>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</si>
  <si>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</si>
  <si>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</si>
  <si>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</si>
  <si>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</si>
  <si>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</si>
  <si>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</si>
  <si>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</si>
  <si>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</si>
  <si>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</si>
  <si>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</si>
  <si>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</si>
  <si>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</si>
  <si>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</si>
  <si>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</si>
  <si>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</si>
  <si>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</si>
  <si>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</si>
  <si>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</si>
  <si>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</si>
  <si>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</si>
  <si>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</si>
  <si>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</si>
  <si>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</si>
  <si>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</si>
  <si>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</si>
  <si>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</si>
  <si>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</si>
  <si>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</si>
  <si>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</si>
  <si>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</si>
  <si>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</si>
  <si>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</si>
  <si>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</si>
  <si>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</si>
  <si>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</si>
  <si>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</si>
  <si>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</si>
  <si>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</si>
  <si>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</si>
  <si>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</si>
  <si>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</si>
  <si>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</si>
  <si>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</si>
  <si>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</si>
  <si>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</si>
  <si>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</si>
  <si>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</si>
  <si>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</si>
  <si>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</si>
  <si>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</si>
  <si>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</si>
  <si>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</si>
  <si>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</si>
  <si>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</si>
  <si>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</si>
  <si>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</si>
  <si>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</si>
  <si>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</si>
  <si>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</si>
  <si>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</si>
  <si>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</si>
  <si>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</si>
  <si>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</si>
  <si>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</si>
  <si>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</si>
  <si>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</si>
  <si>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</si>
  <si>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</si>
  <si>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</si>
  <si>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</si>
  <si>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</si>
  <si>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</si>
  <si>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</si>
  <si>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</si>
  <si>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</si>
  <si>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</si>
  <si>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</si>
  <si>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</si>
  <si>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</si>
  <si>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</si>
  <si>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</si>
  <si>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</si>
  <si>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</si>
  <si>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</si>
  <si>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</si>
  <si>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</si>
  <si>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</si>
  <si>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</si>
  <si>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</si>
  <si>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</si>
  <si>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</si>
  <si>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</si>
  <si>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</si>
  <si>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</si>
  <si>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</si>
  <si>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</si>
  <si>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</si>
  <si>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</si>
  <si>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</si>
  <si>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</si>
  <si>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</si>
  <si>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</si>
  <si>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</si>
  <si>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</si>
  <si>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</si>
  <si>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</si>
  <si>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</si>
  <si>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</si>
  <si>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</si>
  <si>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</si>
  <si>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</si>
  <si>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</si>
  <si>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</si>
  <si>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</si>
  <si>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</si>
  <si>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</si>
  <si>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</si>
  <si>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</si>
  <si>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</si>
  <si>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</si>
  <si>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</si>
  <si>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</si>
  <si>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</si>
  <si>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</si>
  <si>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</si>
  <si>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</si>
  <si>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</si>
  <si>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</si>
  <si>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</si>
  <si>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</si>
  <si>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</si>
  <si>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</si>
  <si>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</si>
  <si>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</si>
  <si>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</si>
  <si>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</si>
  <si>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</si>
  <si>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</si>
  <si>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</si>
  <si>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</si>
  <si>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</si>
  <si>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</si>
  <si>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</si>
  <si>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</si>
  <si>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</si>
  <si>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</si>
  <si>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</si>
  <si>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</si>
  <si>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</si>
  <si>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</si>
  <si>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</si>
  <si>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</si>
  <si>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</si>
  <si>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</si>
  <si>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</si>
  <si>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</si>
  <si>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</si>
  <si>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</si>
  <si>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</si>
  <si>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</si>
  <si>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</si>
  <si>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</si>
  <si>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</si>
  <si>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</si>
  <si>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</si>
  <si>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</si>
  <si>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</si>
  <si>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</si>
  <si>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</si>
  <si>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</si>
  <si>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</si>
  <si>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</si>
  <si>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</si>
  <si>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</si>
  <si>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</si>
  <si>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</si>
  <si>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</si>
  <si>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</si>
  <si>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</si>
  <si>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</si>
  <si>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</si>
  <si>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</si>
  <si>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</si>
  <si>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</si>
  <si>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</si>
  <si>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</si>
  <si>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</si>
  <si>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</si>
  <si>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</si>
  <si>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</si>
  <si>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</si>
  <si>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</si>
  <si>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</si>
  <si>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</si>
  <si>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</si>
  <si>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</si>
  <si>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</si>
  <si>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</si>
  <si>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</si>
  <si>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</si>
  <si>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</si>
  <si>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</si>
  <si>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</si>
  <si>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</si>
  <si>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</si>
  <si>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</si>
  <si>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</si>
  <si>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</si>
  <si>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</si>
  <si>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</si>
  <si>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</si>
  <si>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</si>
  <si>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</si>
  <si>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</si>
  <si>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</si>
  <si>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</si>
  <si>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</si>
  <si>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</si>
  <si>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</si>
  <si>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</si>
  <si>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</si>
  <si>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</si>
  <si>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</si>
  <si>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</si>
  <si>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</si>
  <si>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</si>
  <si>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</si>
  <si>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</si>
  <si>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</si>
  <si>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</si>
  <si>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</si>
  <si>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</si>
  <si>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</si>
  <si>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</si>
  <si>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</si>
  <si>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</si>
  <si>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</si>
  <si>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</si>
  <si>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</si>
  <si>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</si>
  <si>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</si>
  <si>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</si>
  <si>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</si>
  <si>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</si>
  <si>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</si>
  <si>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</si>
  <si>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</si>
  <si>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</si>
  <si>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</si>
  <si>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</si>
  <si>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</si>
  <si>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</si>
  <si>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</si>
  <si>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</si>
  <si>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</si>
  <si>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</si>
  <si>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</si>
  <si>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</si>
  <si>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</si>
  <si>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</si>
  <si>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</si>
  <si>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</si>
  <si>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</si>
  <si>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</si>
  <si>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</si>
  <si>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</si>
  <si>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</si>
  <si>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</si>
  <si>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</si>
  <si>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</si>
  <si>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</si>
  <si>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</si>
  <si>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</si>
  <si>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</si>
  <si>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</si>
  <si>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</si>
  <si>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</si>
  <si>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</si>
  <si>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</si>
  <si>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</si>
  <si>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</si>
  <si>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</si>
  <si>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</si>
  <si>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</si>
  <si>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</si>
  <si>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</si>
  <si>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</si>
  <si>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</si>
  <si>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</si>
  <si>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</si>
  <si>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</si>
  <si>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</si>
  <si>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</si>
  <si>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</si>
  <si>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</si>
  <si>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</si>
  <si>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</si>
  <si>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</si>
  <si>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</si>
  <si>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</si>
  <si>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</si>
  <si>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</si>
  <si>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</si>
  <si>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</si>
  <si>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</si>
  <si>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</si>
  <si>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</si>
  <si>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</si>
  <si>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</si>
  <si>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</si>
  <si>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</si>
  <si>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</si>
  <si>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</si>
  <si>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</si>
  <si>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</si>
  <si>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</si>
  <si>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</si>
  <si>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</si>
  <si>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</si>
  <si>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</si>
  <si>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</si>
  <si>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</si>
  <si>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</si>
  <si>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</si>
  <si>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</si>
  <si>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</si>
  <si>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</si>
  <si>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</si>
  <si>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</si>
  <si>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</si>
  <si>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</si>
  <si>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</si>
  <si>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</si>
  <si>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</si>
  <si>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</si>
  <si>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</si>
  <si>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</si>
  <si>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</si>
  <si>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</si>
  <si>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</si>
  <si>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</si>
  <si>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</si>
  <si>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</si>
  <si>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</si>
  <si>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</si>
  <si>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</si>
  <si>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</si>
  <si>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</si>
  <si>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</si>
  <si>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</si>
  <si>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</si>
  <si>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</si>
  <si>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</si>
  <si>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</si>
  <si>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</si>
  <si>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</si>
  <si>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</si>
  <si>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</si>
  <si>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</si>
  <si>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</si>
  <si>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</si>
  <si>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</si>
  <si>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</si>
  <si>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</si>
  <si>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</si>
  <si>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</si>
  <si>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</si>
  <si>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</si>
  <si>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</si>
  <si>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</si>
  <si>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</si>
  <si>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</si>
  <si>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</si>
  <si>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</si>
  <si>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</si>
  <si>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</si>
  <si>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</si>
  <si>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</si>
  <si>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</si>
  <si>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</si>
  <si>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</si>
  <si>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</si>
  <si>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</si>
  <si>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</si>
  <si>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</si>
  <si>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</si>
  <si>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</si>
  <si>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</si>
  <si>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</si>
  <si>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</si>
  <si>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</si>
  <si>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</si>
  <si>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</si>
  <si>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</si>
  <si>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</si>
  <si>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</si>
  <si>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</si>
  <si>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</si>
  <si>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</si>
  <si>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</si>
  <si>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</si>
  <si>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</si>
  <si>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</si>
  <si>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</si>
  <si>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</si>
  <si>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</si>
  <si>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</si>
  <si>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</si>
  <si>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</si>
  <si>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</si>
  <si>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</si>
  <si>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</si>
  <si>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</si>
  <si>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</si>
  <si>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</si>
  <si>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</si>
  <si>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</si>
  <si>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</si>
  <si>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</si>
  <si>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</si>
  <si>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</si>
  <si>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</si>
  <si>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</si>
  <si>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</si>
  <si>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</si>
  <si>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</si>
  <si>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</si>
  <si>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</si>
  <si>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</si>
  <si>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</si>
  <si>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</si>
  <si>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</si>
  <si>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</si>
  <si>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</si>
  <si>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</si>
  <si>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</si>
  <si>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</si>
  <si>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</si>
  <si>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</si>
  <si>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</si>
  <si>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</si>
  <si>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</si>
  <si>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</si>
  <si>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</si>
  <si>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</si>
  <si>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</si>
  <si>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</si>
  <si>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</si>
  <si>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</si>
  <si>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</si>
  <si>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</si>
  <si>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</si>
  <si>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</si>
  <si>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</si>
  <si>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</si>
  <si>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</si>
  <si>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</si>
  <si>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</si>
  <si>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</si>
  <si>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</si>
  <si>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</si>
  <si>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</si>
  <si>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</si>
  <si>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</si>
  <si>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</si>
  <si>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</si>
  <si>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</si>
  <si>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</si>
  <si>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</si>
  <si>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</si>
  <si>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</si>
  <si>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</si>
  <si>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</si>
  <si>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</si>
  <si>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</si>
  <si>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</si>
  <si>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</si>
  <si>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</si>
  <si>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</si>
  <si>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</si>
  <si>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</si>
  <si>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</si>
  <si>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</si>
  <si>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</si>
  <si>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</si>
  <si>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</si>
  <si>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</si>
  <si>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</si>
  <si>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</si>
  <si>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</si>
  <si>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</si>
  <si>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</si>
  <si>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</si>
  <si>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</si>
  <si>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</si>
  <si>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</si>
  <si>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</si>
  <si>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</si>
  <si>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</si>
  <si>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</si>
  <si>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</si>
  <si>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</si>
  <si>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</si>
  <si>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</si>
  <si>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</si>
  <si>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</si>
  <si>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</si>
  <si>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</si>
  <si>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</si>
  <si>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</si>
  <si>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</si>
  <si>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</si>
  <si>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</si>
  <si>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</si>
  <si>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</si>
  <si>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</si>
  <si>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</si>
  <si>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</si>
  <si>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</si>
  <si>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</si>
  <si>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</si>
  <si>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</si>
  <si>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</si>
  <si>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</si>
  <si>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</si>
  <si>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</si>
  <si>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</si>
  <si>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</si>
  <si>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</si>
  <si>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</si>
  <si>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</si>
  <si>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</si>
  <si>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</si>
  <si>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</si>
  <si>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</si>
  <si>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</si>
  <si>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</si>
  <si>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</si>
  <si>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</si>
  <si>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</si>
  <si>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</si>
  <si>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</si>
  <si>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</si>
  <si>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</si>
  <si>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</si>
  <si>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</si>
  <si>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</si>
  <si>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</si>
  <si>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</si>
  <si>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</si>
  <si>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</si>
  <si>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</si>
  <si>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</si>
  <si>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</si>
  <si>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</si>
  <si>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</si>
  <si>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</si>
  <si>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</si>
  <si>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</si>
  <si>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</si>
  <si>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</si>
  <si>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</si>
  <si>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</si>
  <si>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</si>
  <si>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</si>
  <si>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</si>
  <si>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</si>
  <si>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</si>
  <si>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</si>
  <si>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</si>
  <si>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</si>
  <si>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</si>
  <si>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</si>
  <si>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</si>
  <si>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</si>
  <si>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</si>
  <si>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</si>
  <si>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</si>
  <si>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</si>
  <si>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</si>
  <si>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</si>
  <si>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</si>
  <si>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</si>
  <si>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</si>
  <si>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</si>
  <si>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</si>
  <si>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</si>
  <si>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</si>
  <si>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</si>
  <si>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</si>
  <si>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</si>
  <si>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</si>
  <si>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</si>
  <si>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</si>
  <si>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</si>
  <si>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</si>
  <si>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</si>
  <si>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</si>
  <si>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</si>
  <si>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</si>
  <si>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</si>
  <si>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</si>
  <si>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</si>
  <si>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</si>
  <si>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</si>
  <si>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</si>
  <si>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</si>
  <si>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</si>
  <si>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</si>
  <si>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</si>
  <si>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</si>
  <si>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</si>
  <si>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</si>
  <si>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</si>
  <si>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</si>
  <si>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</si>
  <si>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</si>
  <si>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</si>
  <si>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</si>
  <si>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</si>
  <si>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</si>
  <si>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</si>
  <si>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</si>
  <si>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</si>
  <si>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</si>
  <si>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</si>
  <si>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</si>
  <si>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</si>
  <si>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</si>
  <si>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</si>
  <si>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</si>
  <si>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</si>
  <si>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</si>
  <si>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</si>
  <si>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</si>
  <si>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</si>
  <si>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</si>
  <si>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</si>
  <si>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</si>
  <si>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</si>
  <si>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</si>
  <si>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</si>
  <si>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</si>
  <si>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</si>
  <si>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</si>
  <si>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</si>
  <si>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</si>
  <si>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</si>
  <si>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</si>
  <si>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</si>
  <si>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</si>
  <si>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</si>
  <si>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</si>
  <si>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</si>
  <si>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</si>
  <si>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</si>
  <si>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</si>
  <si>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</si>
  <si>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</si>
  <si>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</si>
  <si>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</si>
  <si>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</si>
  <si>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</si>
  <si>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</si>
  <si>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</si>
  <si>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</si>
  <si>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</si>
  <si>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</si>
  <si>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</si>
  <si>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</si>
  <si>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</si>
  <si>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</si>
  <si>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</si>
  <si>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</si>
  <si>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</si>
  <si>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</si>
  <si>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</si>
  <si>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</si>
  <si>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</si>
  <si>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</si>
  <si>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</si>
  <si>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</si>
  <si>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</si>
  <si>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</si>
  <si>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</si>
  <si>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</si>
  <si>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</si>
  <si>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</si>
  <si>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</si>
  <si>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</si>
  <si>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</si>
  <si>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</si>
  <si>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</si>
  <si>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</si>
  <si>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</si>
  <si>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</si>
  <si>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</si>
  <si>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</si>
  <si>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</si>
  <si>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</si>
  <si>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</si>
  <si>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</si>
  <si>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</si>
  <si>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</si>
  <si>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</si>
  <si>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</si>
  <si>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</si>
  <si>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</si>
  <si>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</si>
  <si>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</si>
  <si>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</si>
  <si>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</si>
  <si>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</si>
  <si>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</si>
  <si>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</si>
  <si>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</si>
  <si>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</si>
  <si>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</si>
  <si>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</si>
  <si>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</si>
  <si>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</si>
  <si>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</si>
  <si>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</si>
  <si>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</si>
  <si>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</si>
  <si>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</si>
  <si>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</si>
  <si>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</si>
  <si>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</si>
  <si>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</si>
  <si>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</si>
  <si>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</si>
  <si>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</si>
  <si>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</si>
  <si>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</si>
  <si>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</si>
  <si>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</si>
  <si>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</si>
  <si>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</si>
  <si>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</si>
  <si>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</si>
  <si>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</si>
  <si>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</si>
  <si>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</si>
  <si>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</si>
  <si>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</si>
  <si>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</si>
  <si>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</si>
  <si>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</si>
  <si>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</si>
  <si>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</si>
  <si>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</si>
  <si>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</si>
  <si>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</si>
  <si>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</si>
  <si>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</si>
  <si>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</si>
  <si>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</si>
  <si>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</si>
  <si>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</si>
  <si>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</si>
  <si>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</si>
  <si>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</si>
  <si>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</si>
  <si>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</si>
  <si>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</si>
  <si>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</si>
  <si>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</si>
  <si>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</si>
  <si>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</si>
  <si>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</si>
  <si>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</si>
  <si>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</si>
  <si>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</si>
  <si>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</si>
  <si>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</si>
  <si>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</si>
  <si>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</si>
  <si>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</si>
  <si>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</si>
  <si>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</si>
  <si>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</si>
  <si>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</si>
  <si>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</si>
  <si>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</si>
  <si>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</si>
  <si>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</si>
  <si>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</si>
  <si>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</si>
  <si>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</si>
  <si>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</si>
  <si>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</si>
  <si>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</si>
  <si>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</si>
  <si>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</si>
  <si>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</si>
  <si>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</si>
  <si>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</si>
  <si>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</si>
  <si>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</si>
  <si>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</si>
  <si>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</si>
  <si>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</si>
  <si>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</si>
  <si>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</si>
  <si>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</si>
  <si>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</si>
  <si>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</si>
  <si>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</si>
  <si>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</si>
  <si>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</si>
  <si>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</si>
  <si>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</si>
  <si>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</si>
  <si>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</si>
  <si>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</si>
  <si>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</si>
  <si>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</si>
  <si>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</si>
  <si>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</si>
  <si>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</si>
  <si>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</si>
  <si>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</si>
  <si>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</si>
  <si>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</si>
  <si>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</si>
  <si>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</si>
  <si>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</si>
  <si>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</si>
  <si>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</si>
  <si>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</si>
  <si>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</si>
  <si>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</si>
  <si>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</si>
  <si>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</si>
  <si>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</si>
  <si>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</si>
  <si>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</si>
  <si>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</si>
  <si>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</si>
  <si>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</si>
  <si>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</si>
  <si>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</si>
  <si>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</si>
  <si>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</si>
  <si>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</si>
  <si>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</si>
  <si>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</si>
  <si>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</si>
  <si>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</si>
  <si>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</si>
  <si>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</si>
  <si>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</si>
  <si>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</si>
  <si>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</si>
  <si>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</si>
  <si>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</si>
  <si>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</si>
  <si>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</si>
  <si>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</si>
  <si>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</si>
  <si>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</si>
  <si>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</si>
  <si>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</si>
  <si>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</si>
  <si>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</si>
  <si>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</si>
  <si>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</si>
  <si>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</si>
  <si>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</si>
  <si>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</si>
  <si>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</si>
  <si>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</si>
  <si>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</si>
  <si>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</si>
  <si>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</si>
  <si>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</si>
  <si>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</si>
  <si>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</si>
  <si>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</si>
  <si>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</si>
  <si>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</si>
  <si>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</si>
  <si>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</si>
  <si>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</si>
  <si>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</si>
  <si>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</si>
  <si>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</si>
  <si>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</si>
  <si>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</si>
  <si>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</si>
  <si>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</si>
  <si>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</si>
  <si>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</si>
  <si>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</si>
  <si>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</si>
  <si>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</si>
  <si>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</si>
  <si>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</si>
  <si>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</si>
  <si>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</si>
  <si>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</si>
  <si>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</si>
  <si>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</si>
  <si>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</si>
  <si>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</si>
  <si>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</si>
  <si>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</si>
  <si>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</si>
  <si>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</si>
  <si>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</si>
  <si>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</si>
  <si>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</si>
  <si>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</si>
  <si>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</si>
  <si>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</si>
  <si>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</si>
  <si>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</si>
  <si>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</si>
  <si>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</si>
  <si>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</si>
  <si>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</si>
  <si>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</si>
  <si>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</si>
  <si>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</si>
  <si>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</si>
  <si>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</si>
  <si>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</si>
  <si>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</si>
  <si>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</si>
  <si>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</si>
  <si>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</si>
  <si>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</si>
  <si>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</si>
  <si>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</si>
  <si>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</si>
  <si>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</si>
  <si>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</si>
  <si>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</si>
  <si>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</si>
  <si>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</si>
  <si>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</si>
  <si>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</si>
  <si>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</si>
  <si>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</si>
  <si>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</si>
  <si>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</si>
  <si>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</si>
  <si>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</si>
  <si>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</si>
  <si>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</si>
  <si>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</si>
  <si>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</si>
  <si>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</si>
  <si>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</si>
  <si>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</si>
  <si>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</si>
  <si>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</si>
  <si>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</si>
  <si>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</si>
  <si>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</si>
  <si>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</si>
  <si>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</si>
  <si>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</si>
  <si>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</si>
  <si>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</si>
  <si>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</si>
  <si>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</si>
  <si>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</si>
  <si>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</si>
  <si>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</si>
  <si>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</si>
  <si>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</si>
  <si>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</si>
  <si>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</si>
  <si>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</si>
  <si>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</si>
  <si>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</si>
  <si>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</si>
  <si>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</si>
  <si>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</si>
  <si>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</si>
  <si>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</si>
  <si>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</si>
  <si>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</si>
  <si>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</si>
  <si>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</si>
  <si>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</si>
  <si>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</si>
  <si>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</si>
  <si>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</si>
  <si>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</si>
  <si>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</si>
  <si>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</si>
  <si>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</si>
  <si>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</si>
  <si>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</si>
  <si>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</si>
  <si>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</si>
  <si>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</si>
  <si>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</si>
  <si>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</si>
  <si>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</si>
  <si>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</si>
  <si>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</si>
  <si>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</si>
  <si>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</si>
  <si>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</si>
  <si>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</si>
  <si>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</si>
  <si>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</si>
  <si>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</si>
  <si>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</si>
  <si>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</si>
  <si>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</si>
  <si>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</si>
  <si>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</si>
  <si>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</si>
  <si>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</si>
  <si>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</si>
  <si>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</si>
  <si>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</si>
  <si>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</si>
  <si>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</si>
  <si>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</si>
  <si>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</si>
  <si>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</si>
  <si>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</si>
  <si>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</si>
  <si>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</si>
  <si>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</si>
  <si>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</si>
  <si>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</si>
  <si>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</si>
  <si>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</si>
  <si>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</si>
  <si>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</si>
  <si>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</si>
  <si>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</si>
  <si>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</si>
  <si>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</si>
  <si>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</si>
  <si>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</si>
  <si>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</si>
  <si>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</si>
  <si>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</si>
  <si>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</si>
  <si>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</si>
  <si>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</si>
  <si>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</si>
  <si>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</si>
  <si>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</si>
  <si>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</si>
  <si>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</si>
  <si>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</si>
  <si>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</si>
  <si>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</si>
  <si>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</si>
  <si>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</si>
  <si>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</si>
  <si>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</si>
  <si>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</si>
  <si>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</si>
  <si>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</si>
  <si>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</si>
  <si>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</si>
  <si>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</si>
  <si>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</si>
  <si>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</si>
  <si>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</si>
  <si>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</si>
  <si>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</si>
  <si>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</si>
  <si>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</si>
  <si>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</si>
  <si>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</si>
  <si>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</si>
  <si>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</si>
  <si>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</si>
  <si>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</si>
  <si>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</si>
  <si>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</si>
  <si>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</si>
  <si>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</si>
  <si>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</si>
  <si>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</si>
  <si>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</si>
  <si>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</si>
  <si>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</si>
  <si>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</si>
  <si>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</si>
  <si>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</si>
  <si>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</si>
  <si>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</si>
  <si>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</si>
  <si>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</si>
  <si>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</si>
  <si>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</si>
  <si>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</si>
  <si>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</si>
  <si>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</si>
  <si>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</si>
  <si>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</si>
  <si>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</si>
  <si>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</si>
  <si>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</si>
  <si>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</si>
  <si>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</si>
  <si>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</si>
  <si>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</si>
  <si>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</si>
  <si>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</si>
  <si>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</si>
  <si>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</si>
  <si>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</si>
  <si>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</si>
  <si>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</si>
  <si>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</si>
  <si>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</si>
  <si>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</si>
  <si>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</si>
  <si>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</si>
  <si>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</si>
  <si>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</si>
  <si>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</si>
  <si>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</si>
  <si>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</si>
  <si>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</si>
  <si>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</si>
  <si>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</si>
  <si>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</si>
  <si>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</si>
  <si>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</si>
  <si>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</si>
  <si>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</si>
  <si>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</si>
  <si>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</si>
  <si>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</si>
  <si>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</si>
  <si>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</si>
  <si>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</si>
  <si>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</si>
  <si>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</si>
  <si>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</si>
  <si>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</si>
  <si>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</si>
  <si>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</si>
  <si>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</si>
  <si>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</si>
  <si>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</si>
  <si>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</si>
  <si>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</si>
  <si>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</si>
  <si>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</si>
  <si>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</si>
  <si>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</si>
  <si>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</si>
  <si>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</si>
  <si>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</si>
  <si>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</si>
  <si>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</si>
  <si>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</si>
  <si>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</si>
  <si>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</si>
  <si>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</si>
  <si>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</si>
  <si>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</si>
  <si>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</si>
  <si>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</si>
  <si>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</si>
  <si>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</si>
  <si>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</si>
  <si>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</si>
  <si>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</si>
  <si>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</si>
  <si>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</si>
  <si>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</si>
  <si>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</si>
  <si>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</si>
  <si>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</si>
  <si>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</si>
  <si>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</si>
  <si>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</si>
  <si>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</si>
  <si>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</si>
  <si>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</si>
  <si>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</si>
  <si>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</si>
  <si>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</si>
  <si>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</si>
  <si>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</si>
  <si>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</si>
  <si>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</si>
  <si>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</si>
  <si>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</si>
  <si>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</si>
  <si>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</si>
  <si>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</si>
  <si>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</si>
  <si>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</si>
  <si>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</si>
  <si>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</si>
  <si>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</si>
  <si>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</si>
  <si>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</si>
  <si>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</si>
  <si>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</si>
  <si>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</si>
  <si>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</si>
  <si>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</si>
  <si>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</si>
  <si>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</si>
  <si>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</si>
  <si>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</si>
  <si>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</si>
  <si>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</si>
  <si>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</si>
  <si>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</si>
  <si>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</si>
  <si>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</si>
  <si>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</si>
  <si>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</si>
  <si>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</si>
  <si>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</si>
  <si>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</si>
  <si>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</si>
  <si>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</si>
  <si>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</si>
  <si>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</si>
  <si>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</si>
  <si>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</si>
  <si>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</si>
  <si>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</si>
  <si>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</si>
  <si>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</si>
  <si>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</si>
  <si>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</si>
  <si>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</si>
  <si>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</si>
  <si>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</si>
  <si>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</si>
  <si>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</si>
  <si>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</si>
  <si>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</si>
  <si>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</si>
  <si>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</si>
  <si>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</si>
  <si>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</si>
  <si>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</si>
  <si>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</si>
  <si>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</si>
  <si>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</si>
  <si>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</si>
  <si>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</si>
  <si>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</si>
  <si>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</si>
  <si>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</si>
  <si>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</si>
  <si>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</si>
  <si>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</si>
  <si>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</si>
  <si>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</si>
  <si>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</si>
  <si>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</si>
  <si>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</si>
  <si>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</si>
  <si>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</si>
  <si>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</si>
  <si>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</si>
  <si>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</si>
  <si>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</si>
  <si>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</si>
  <si>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</si>
  <si>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</si>
  <si>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</si>
  <si>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</si>
  <si>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</si>
  <si>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</si>
  <si>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</si>
  <si>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</si>
  <si>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</si>
  <si>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</si>
  <si>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</si>
  <si>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</si>
  <si>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</si>
  <si>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</si>
  <si>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</si>
  <si>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</si>
  <si>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</si>
  <si>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</si>
  <si>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</si>
  <si>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</si>
  <si>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</si>
  <si>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</si>
  <si>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</si>
  <si>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</si>
  <si>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</si>
  <si>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</si>
  <si>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</si>
  <si>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</si>
  <si>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</si>
  <si>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</si>
  <si>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</si>
  <si>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</si>
  <si>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</si>
  <si>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</si>
  <si>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</si>
  <si>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</si>
  <si>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</si>
  <si>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</si>
  <si>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</si>
  <si>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</si>
  <si>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</si>
  <si>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</si>
  <si>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</si>
  <si>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</si>
  <si>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</si>
  <si>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</si>
  <si>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</si>
  <si>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</si>
  <si>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</si>
  <si>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</si>
  <si>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</si>
  <si>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</si>
  <si>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</si>
  <si>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</si>
  <si>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</si>
  <si>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</si>
  <si>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</si>
  <si>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</si>
  <si>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</si>
  <si>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</si>
  <si>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</si>
  <si>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</si>
  <si>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</si>
  <si>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</si>
  <si>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</si>
  <si>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</si>
  <si>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</si>
  <si>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</si>
  <si>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</si>
  <si>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</si>
  <si>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</si>
  <si>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</si>
  <si>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</si>
  <si>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</si>
  <si>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</si>
  <si>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</si>
  <si>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</si>
  <si>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</si>
  <si>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</si>
  <si>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</si>
  <si>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</si>
  <si>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</si>
  <si>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</si>
  <si>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</si>
  <si>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</si>
  <si>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</si>
  <si>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</si>
  <si>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</si>
  <si>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</si>
  <si>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</si>
  <si>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</si>
  <si>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</si>
  <si>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</si>
  <si>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</si>
  <si>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</si>
  <si>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</si>
  <si>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</si>
  <si>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</si>
  <si>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</si>
  <si>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</si>
  <si>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</si>
  <si>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</si>
  <si>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</si>
  <si>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</si>
  <si>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</si>
  <si>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</si>
  <si>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</si>
  <si>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</si>
  <si>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</si>
  <si>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</si>
  <si>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</si>
  <si>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</si>
  <si>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</si>
  <si>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</si>
  <si>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</si>
  <si>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</si>
  <si>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</si>
  <si>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</si>
  <si>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</si>
  <si>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</si>
  <si>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</si>
  <si>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</si>
  <si>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</si>
  <si>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</si>
  <si>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</si>
  <si>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</si>
  <si>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</si>
  <si>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</si>
  <si>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</si>
  <si>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</si>
  <si>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</si>
  <si>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</si>
  <si>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</si>
  <si>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</si>
  <si>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</si>
  <si>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</si>
  <si>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</si>
  <si>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</si>
  <si>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</si>
  <si>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</si>
  <si>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</si>
  <si>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</si>
  <si>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</si>
  <si>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</si>
  <si>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</si>
  <si>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</si>
  <si>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</si>
  <si>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</si>
  <si>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</si>
  <si>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</si>
  <si>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</si>
  <si>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</si>
  <si>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</si>
  <si>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</si>
  <si>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</si>
  <si>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</si>
  <si>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</si>
  <si>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</si>
  <si>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</si>
  <si>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</si>
  <si>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</si>
  <si>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</si>
  <si>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</si>
  <si>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</si>
  <si>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</si>
  <si>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</si>
  <si>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</si>
  <si>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</si>
  <si>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</si>
  <si>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</si>
  <si>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</si>
  <si>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</si>
  <si>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</si>
  <si>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</si>
  <si>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</si>
  <si>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</si>
  <si>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</si>
  <si>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</si>
  <si>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</si>
  <si>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</si>
  <si>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</si>
  <si>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</si>
  <si>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</si>
  <si>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</si>
  <si>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</si>
  <si>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</si>
  <si>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</si>
  <si>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</si>
  <si>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</si>
  <si>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</si>
  <si>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</si>
  <si>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</si>
  <si>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</si>
  <si>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</si>
  <si>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</si>
  <si>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</si>
  <si>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</si>
  <si>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</si>
  <si>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</si>
  <si>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</si>
  <si>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</si>
  <si>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</si>
  <si>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</si>
  <si>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</si>
  <si>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</si>
  <si>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</si>
  <si>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</si>
  <si>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</si>
  <si>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</si>
  <si>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</si>
  <si>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</si>
  <si>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</si>
  <si>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</si>
  <si>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</si>
  <si>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</si>
  <si>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</si>
  <si>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</si>
  <si>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</si>
  <si>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</si>
  <si>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</si>
  <si>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</si>
  <si>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</si>
  <si>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</si>
  <si>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</si>
  <si>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</si>
  <si>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</si>
  <si>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</si>
  <si>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</si>
  <si>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</si>
  <si>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</si>
  <si>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</si>
  <si>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</si>
  <si>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</si>
  <si>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</si>
  <si>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</si>
  <si>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</si>
  <si>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</si>
  <si>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</si>
  <si>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</si>
  <si>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</si>
  <si>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</si>
  <si>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</si>
  <si>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</si>
  <si>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</si>
  <si>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</si>
  <si>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</si>
  <si>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</si>
  <si>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</si>
  <si>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</si>
  <si>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</si>
  <si>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</si>
  <si>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</si>
  <si>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</si>
  <si>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</si>
  <si>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</si>
  <si>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</si>
  <si>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</si>
  <si>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</si>
  <si>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</si>
  <si>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</si>
  <si>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</si>
  <si>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</si>
  <si>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</si>
  <si>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</si>
  <si>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</si>
  <si>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</si>
  <si>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</si>
  <si>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</si>
  <si>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</si>
  <si>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</si>
  <si>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</si>
  <si>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</si>
  <si>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</si>
  <si>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</si>
  <si>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</si>
  <si>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</si>
  <si>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</si>
  <si>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</si>
  <si>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</si>
  <si>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</si>
  <si>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</si>
  <si>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</si>
  <si>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</si>
  <si>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</si>
  <si>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</si>
  <si>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</si>
  <si>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</si>
  <si>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</si>
  <si>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</si>
  <si>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</si>
  <si>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</si>
  <si>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</si>
  <si>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</si>
  <si>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</si>
  <si>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</si>
  <si>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</si>
  <si>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</si>
  <si>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</si>
  <si>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</si>
  <si>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</si>
  <si>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</si>
  <si>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</si>
  <si>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</si>
  <si>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</si>
  <si>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</si>
  <si>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</si>
  <si>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</si>
  <si>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</si>
  <si>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</si>
  <si>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</si>
  <si>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</si>
  <si>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</si>
  <si>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</si>
  <si>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</si>
  <si>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</si>
  <si>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</si>
  <si>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</si>
  <si>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</si>
  <si>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</si>
  <si>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</si>
  <si>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</si>
  <si>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</si>
  <si>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</si>
  <si>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</si>
  <si>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</si>
  <si>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</si>
  <si>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</si>
  <si>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</si>
  <si>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</si>
  <si>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</si>
  <si>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</si>
  <si>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</si>
  <si>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</si>
  <si>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</si>
  <si>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</si>
  <si>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</si>
  <si>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</si>
  <si>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</si>
  <si>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</si>
  <si>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</si>
  <si>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</si>
  <si>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</si>
  <si>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</si>
  <si>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</si>
  <si>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</si>
  <si>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</si>
  <si>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</si>
  <si>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</si>
  <si>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</si>
  <si>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</si>
  <si>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</si>
  <si>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</si>
  <si>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</si>
  <si>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</si>
  <si>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</si>
  <si>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</si>
  <si>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</si>
  <si>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</si>
  <si>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</si>
  <si>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</si>
  <si>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</si>
  <si>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</si>
  <si>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</si>
  <si>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</si>
  <si>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</si>
  <si>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</si>
  <si>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</si>
  <si>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</si>
  <si>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</si>
  <si>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</si>
  <si>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</si>
  <si>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</si>
  <si>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</si>
  <si>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</si>
  <si>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</si>
  <si>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</si>
  <si>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</si>
  <si>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</si>
  <si>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</si>
  <si>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</si>
  <si>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</si>
  <si>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</si>
  <si>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</si>
  <si>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</si>
  <si>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</si>
  <si>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</si>
  <si>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</si>
  <si>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</si>
  <si>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</si>
  <si>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</si>
  <si>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</si>
  <si>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</si>
  <si>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</si>
  <si>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</si>
  <si>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</si>
  <si>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</si>
  <si>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</si>
  <si>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</si>
  <si>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</si>
  <si>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</si>
  <si>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</si>
  <si>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</si>
  <si>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</si>
  <si>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</si>
  <si>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</si>
  <si>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</si>
  <si>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</si>
  <si>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</si>
  <si>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</si>
  <si>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</si>
  <si>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</si>
  <si>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</si>
  <si>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</si>
  <si>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</si>
  <si>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</si>
  <si>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</si>
  <si>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</si>
  <si>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</si>
  <si>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</si>
  <si>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</si>
  <si>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</si>
  <si>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</si>
  <si>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</si>
  <si>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</si>
  <si>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</si>
  <si>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</si>
  <si>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</si>
  <si>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</si>
  <si>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</si>
  <si>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</si>
  <si>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</si>
  <si>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</si>
  <si>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</si>
  <si>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</si>
  <si>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</si>
  <si>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</si>
  <si>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</si>
  <si>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</si>
  <si>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</si>
  <si>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</si>
  <si>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</si>
  <si>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</si>
  <si>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</si>
  <si>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</si>
  <si>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</si>
  <si>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</si>
  <si>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</si>
  <si>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</si>
  <si>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</si>
  <si>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</si>
  <si>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</si>
  <si>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</si>
  <si>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</si>
  <si>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</si>
  <si>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</si>
  <si>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</si>
  <si>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</si>
  <si>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</si>
  <si>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</si>
  <si>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</si>
  <si>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</si>
  <si>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</si>
  <si>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</si>
  <si>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</si>
  <si>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</si>
  <si>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</si>
  <si>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</si>
  <si>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</si>
  <si>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</si>
  <si>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</si>
  <si>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</si>
  <si>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</si>
  <si>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</si>
  <si>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</si>
  <si>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</si>
  <si>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</si>
  <si>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</si>
  <si>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</si>
  <si>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</si>
  <si>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</si>
  <si>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</si>
  <si>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</si>
  <si>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</si>
  <si>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</si>
  <si>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</si>
  <si>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</si>
  <si>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</si>
  <si>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</si>
  <si>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</si>
  <si>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</si>
  <si>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</si>
  <si>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</si>
  <si>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</si>
  <si>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</si>
  <si>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</si>
  <si>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</si>
  <si>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</si>
  <si>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</si>
  <si>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</si>
  <si>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</si>
  <si>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</si>
  <si>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</si>
  <si>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</si>
  <si>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</si>
  <si>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</si>
  <si>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</si>
  <si>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</si>
  <si>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</si>
  <si>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</si>
  <si>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</si>
  <si>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</si>
  <si>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</si>
  <si>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</si>
  <si>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</si>
  <si>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</si>
  <si>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</si>
  <si>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</si>
  <si>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</si>
  <si>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</si>
  <si>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</si>
  <si>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</si>
  <si>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</si>
  <si>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</si>
  <si>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</si>
  <si>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</si>
  <si>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</si>
  <si>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</si>
  <si>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</si>
  <si>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</si>
  <si>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</si>
  <si>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</si>
  <si>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</si>
  <si>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</si>
  <si>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</si>
  <si>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</si>
  <si>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</si>
  <si>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</si>
  <si>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</si>
  <si>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</si>
  <si>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</si>
  <si>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</si>
  <si>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</si>
  <si>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</si>
  <si>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</si>
  <si>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</si>
  <si>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</si>
  <si>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</si>
  <si>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</si>
  <si>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</si>
  <si>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</si>
  <si>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</si>
  <si>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</si>
  <si>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</si>
  <si>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</si>
  <si>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</si>
  <si>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</si>
  <si>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</si>
  <si>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</si>
  <si>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</si>
  <si>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</si>
  <si>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</si>
  <si>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</si>
  <si>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</si>
  <si>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</si>
  <si>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</si>
  <si>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</si>
  <si>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</si>
  <si>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</si>
  <si>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</si>
  <si>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</si>
  <si>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</si>
  <si>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</si>
  <si>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</si>
  <si>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</si>
  <si>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</si>
  <si>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</si>
  <si>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</si>
  <si>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</si>
  <si>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</si>
  <si>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</si>
  <si>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</si>
  <si>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</si>
  <si>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</si>
  <si>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</si>
  <si>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</si>
  <si>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</si>
  <si>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</si>
  <si>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</si>
  <si>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</si>
  <si>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</si>
  <si>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</si>
  <si>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</si>
  <si>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</si>
  <si>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</si>
  <si>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</si>
  <si>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</si>
  <si>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</si>
  <si>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</si>
  <si>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</si>
  <si>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</si>
  <si>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</si>
  <si>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</si>
  <si>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</si>
  <si>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</si>
  <si>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</si>
  <si>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</si>
  <si>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</si>
  <si>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</si>
  <si>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</si>
  <si>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</si>
  <si>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</si>
  <si>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</si>
  <si>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</si>
  <si>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</si>
  <si>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</si>
  <si>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</si>
  <si>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</si>
  <si>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</si>
  <si>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</si>
  <si>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</si>
  <si>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</si>
  <si>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</si>
  <si>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</si>
  <si>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</si>
  <si>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</si>
  <si>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</si>
  <si>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</si>
  <si>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</si>
  <si>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</si>
  <si>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</si>
  <si>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</si>
  <si>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</si>
  <si>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</si>
  <si>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</si>
  <si>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</si>
  <si>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</si>
  <si>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</si>
  <si>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</si>
  <si>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</si>
  <si>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</si>
  <si>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</si>
  <si>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</si>
  <si>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</si>
  <si>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</si>
  <si>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</si>
  <si>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</si>
  <si>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</si>
  <si>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</si>
  <si>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</si>
  <si>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</si>
  <si>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</si>
  <si>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</si>
  <si>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</si>
  <si>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</si>
  <si>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</si>
  <si>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</si>
  <si>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</si>
  <si>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</si>
  <si>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</si>
  <si>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</si>
  <si>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</si>
  <si>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</si>
  <si>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</si>
  <si>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</si>
  <si>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</si>
  <si>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</si>
  <si>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</si>
  <si>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</si>
  <si>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</si>
  <si>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</si>
  <si>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</si>
  <si>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</si>
  <si>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</si>
  <si>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</si>
  <si>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</si>
  <si>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</si>
  <si>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</si>
  <si>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</si>
  <si>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</si>
  <si>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</si>
  <si>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</si>
  <si>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</si>
  <si>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</si>
  <si>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</si>
  <si>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</si>
  <si>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</si>
  <si>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</si>
  <si>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</si>
  <si>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</si>
  <si>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</si>
  <si>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</si>
  <si>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</si>
  <si>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</si>
  <si>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</si>
  <si>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</si>
  <si>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</si>
  <si>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</si>
  <si>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</si>
  <si>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</si>
  <si>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</si>
  <si>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</si>
  <si>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</si>
  <si>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</si>
  <si>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</si>
  <si>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</si>
  <si>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</si>
  <si>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</si>
  <si>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</si>
  <si>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</si>
  <si>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</si>
  <si>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</si>
  <si>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</si>
  <si>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</si>
  <si>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</si>
  <si>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</si>
  <si>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</si>
  <si>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</si>
  <si>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</si>
  <si>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</si>
  <si>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</si>
  <si>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</si>
  <si>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</si>
  <si>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</si>
  <si>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</si>
  <si>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</si>
  <si>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</si>
  <si>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</si>
  <si>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</si>
  <si>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</si>
  <si>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</si>
  <si>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</si>
  <si>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</si>
  <si>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</si>
  <si>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</si>
  <si>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</si>
  <si>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</si>
  <si>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</si>
  <si>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</si>
  <si>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</si>
  <si>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</si>
  <si>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</si>
  <si>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</si>
  <si>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</si>
  <si>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</si>
  <si>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</si>
  <si>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</si>
  <si>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</si>
  <si>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</si>
  <si>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</si>
  <si>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</si>
  <si>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</si>
  <si>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</si>
  <si>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</si>
  <si>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</si>
  <si>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</si>
  <si>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</si>
  <si>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</si>
  <si>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</si>
  <si>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</si>
  <si>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</si>
  <si>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</si>
  <si>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</si>
  <si>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</si>
  <si>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</si>
  <si>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</si>
  <si>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</si>
  <si>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</si>
  <si>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</si>
  <si>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</si>
  <si>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</si>
  <si>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</si>
  <si>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</si>
  <si>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</si>
  <si>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</si>
  <si>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</si>
  <si>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</si>
  <si>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</si>
  <si>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</si>
  <si>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</si>
  <si>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</si>
  <si>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</si>
  <si>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</si>
  <si>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</si>
  <si>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</si>
  <si>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</si>
  <si>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</si>
  <si>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</si>
  <si>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</si>
  <si>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</si>
  <si>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</si>
  <si>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</si>
  <si>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</si>
  <si>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</si>
  <si>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</si>
  <si>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</si>
  <si>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</si>
  <si>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</si>
  <si>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</si>
  <si>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</si>
  <si>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</si>
  <si>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</si>
  <si>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</si>
  <si>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</si>
  <si>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</si>
  <si>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</si>
  <si>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</si>
  <si>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</si>
  <si>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</si>
  <si>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</si>
  <si>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</si>
  <si>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</si>
  <si>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</si>
  <si>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</si>
  <si>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</si>
  <si>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</si>
  <si>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</si>
  <si>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</si>
  <si>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</si>
  <si>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</si>
  <si>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</si>
  <si>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</si>
  <si>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</si>
  <si>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</si>
  <si>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</si>
  <si>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</si>
  <si>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</si>
  <si>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</si>
  <si>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</si>
  <si>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</si>
  <si>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</si>
  <si>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</si>
  <si>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</si>
  <si>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</si>
  <si>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</si>
  <si>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</si>
  <si>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</si>
  <si>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</si>
  <si>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</si>
  <si>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</si>
  <si>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</si>
  <si>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</si>
  <si>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</si>
  <si>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</si>
  <si>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</si>
  <si>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</si>
  <si>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</si>
  <si>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</si>
  <si>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</si>
  <si>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</si>
  <si>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</si>
  <si>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</si>
  <si>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</si>
  <si>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</si>
  <si>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</si>
  <si>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</si>
  <si>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</si>
  <si>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</si>
  <si>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</si>
  <si>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</si>
  <si>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</si>
  <si>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</si>
  <si>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</si>
  <si>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</si>
  <si>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</si>
  <si>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</si>
  <si>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</si>
  <si>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</si>
  <si>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</si>
  <si>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</si>
  <si>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</si>
  <si>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</si>
  <si>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</si>
  <si>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</si>
  <si>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</si>
  <si>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</si>
  <si>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</si>
  <si>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</si>
  <si>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</si>
  <si>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</si>
  <si>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</si>
  <si>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</si>
  <si>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</si>
  <si>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</si>
  <si>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</si>
  <si>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</si>
  <si>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</si>
  <si>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</si>
  <si>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</si>
  <si>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</si>
  <si>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</si>
  <si>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</si>
  <si>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</si>
  <si>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</si>
  <si>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</si>
  <si>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</si>
  <si>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</si>
  <si>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</si>
  <si>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</si>
  <si>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</si>
  <si>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</si>
  <si>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</si>
  <si>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</si>
  <si>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</si>
  <si>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</si>
  <si>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</si>
  <si>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</si>
  <si>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</si>
  <si>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</si>
  <si>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</si>
  <si>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</si>
  <si>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</si>
  <si>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</si>
  <si>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</si>
  <si>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</si>
  <si>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</si>
  <si>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</si>
  <si>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</si>
  <si>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</si>
  <si>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</si>
  <si>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</si>
  <si>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</si>
  <si>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</si>
  <si>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</si>
  <si>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</si>
  <si>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</si>
  <si>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</si>
  <si>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</si>
  <si>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</si>
  <si>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</si>
  <si>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</si>
  <si>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</si>
  <si>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</si>
  <si>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</si>
  <si>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</si>
  <si>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</si>
  <si>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</si>
  <si>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</si>
  <si>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</si>
  <si>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</si>
  <si>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</si>
  <si>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</si>
  <si>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</si>
  <si>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</si>
  <si>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</si>
  <si>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</si>
  <si>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</si>
  <si>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</si>
  <si>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</si>
  <si>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</si>
  <si>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</si>
  <si>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</si>
  <si>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</si>
  <si>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</si>
  <si>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</si>
  <si>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</si>
  <si>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</si>
  <si>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</si>
  <si>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</si>
  <si>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</si>
  <si>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</si>
  <si>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</si>
  <si>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</si>
  <si>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</si>
  <si>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</si>
  <si>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</si>
  <si>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</si>
  <si>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</si>
  <si>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</si>
  <si>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</si>
  <si>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</si>
  <si>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</si>
  <si>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</si>
  <si>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</si>
  <si>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</si>
  <si>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</si>
  <si>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</si>
  <si>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</si>
  <si>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</si>
  <si>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</si>
  <si>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</si>
  <si>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</si>
  <si>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</si>
  <si>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</si>
  <si>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</si>
  <si>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</si>
  <si>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</si>
  <si>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</si>
  <si>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</si>
  <si>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</si>
  <si>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</si>
  <si>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</si>
  <si>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</si>
  <si>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</si>
  <si>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</si>
  <si>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</si>
  <si>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</si>
  <si>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</si>
  <si>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</si>
  <si>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</si>
  <si>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</si>
  <si>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</si>
  <si>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</si>
  <si>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</si>
  <si>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</si>
  <si>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</si>
  <si>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</si>
  <si>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</si>
  <si>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</si>
  <si>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</si>
  <si>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</si>
  <si>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</si>
  <si>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</si>
  <si>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</si>
  <si>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</si>
  <si>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</si>
  <si>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</si>
  <si>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</si>
  <si>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</si>
  <si>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</si>
  <si>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</si>
  <si>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</si>
  <si>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</si>
  <si>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</si>
  <si>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</si>
  <si>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</si>
  <si>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</si>
  <si>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</si>
  <si>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</si>
  <si>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</si>
  <si>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</si>
  <si>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</si>
  <si>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</si>
  <si>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</si>
  <si>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</si>
  <si>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</si>
  <si>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</si>
  <si>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</si>
  <si>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</si>
  <si>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</si>
  <si>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</si>
  <si>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</si>
  <si>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</si>
  <si>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</si>
  <si>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</si>
  <si>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</si>
  <si>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</si>
  <si>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</si>
  <si>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</si>
  <si>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</si>
  <si>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</si>
  <si>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</si>
  <si>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</si>
  <si>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</si>
  <si>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</si>
  <si>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</si>
  <si>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</si>
  <si>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</si>
  <si>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</si>
  <si>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</si>
  <si>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</si>
  <si>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</si>
  <si>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</si>
  <si>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</si>
  <si>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</si>
  <si>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</si>
  <si>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</si>
  <si>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</si>
  <si>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</si>
  <si>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</si>
  <si>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</si>
  <si>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</si>
  <si>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</si>
  <si>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</si>
  <si>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</si>
  <si>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</si>
  <si>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</si>
  <si>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</si>
  <si>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</si>
  <si>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</si>
  <si>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</si>
  <si>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</si>
  <si>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</si>
  <si>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</si>
  <si>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</si>
  <si>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</si>
  <si>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</si>
  <si>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</si>
  <si>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</si>
  <si>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</si>
  <si>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</si>
  <si>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</si>
  <si>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</si>
  <si>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</si>
  <si>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</si>
  <si>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</si>
  <si>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</si>
  <si>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</si>
  <si>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</si>
  <si>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</si>
  <si>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</si>
  <si>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</si>
  <si>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</si>
  <si>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</si>
  <si>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</si>
  <si>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</si>
  <si>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</si>
  <si>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</si>
  <si>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</si>
  <si>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</si>
  <si>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</si>
  <si>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</si>
  <si>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</si>
  <si>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</si>
  <si>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</si>
  <si>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</si>
  <si>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</si>
  <si>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</si>
  <si>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</si>
  <si>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</si>
  <si>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</si>
  <si>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</si>
  <si>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</si>
  <si>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</si>
  <si>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</si>
  <si>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</si>
  <si>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</si>
  <si>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</si>
  <si>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</si>
  <si>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</si>
  <si>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</si>
  <si>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</si>
  <si>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</si>
  <si>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</si>
  <si>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</si>
  <si>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</si>
  <si>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</si>
  <si>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</si>
  <si>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</si>
  <si>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</si>
  <si>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</si>
  <si>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</si>
  <si>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</si>
  <si>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</si>
  <si>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</si>
  <si>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</si>
  <si>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</si>
  <si>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</si>
  <si>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</si>
  <si>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</si>
  <si>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</si>
  <si>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</si>
  <si>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</si>
  <si>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</si>
  <si>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</si>
  <si>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</si>
  <si>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</si>
  <si>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</si>
  <si>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</si>
  <si>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</si>
  <si>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</si>
  <si>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</si>
  <si>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</si>
  <si>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</si>
  <si>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</si>
  <si>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</si>
  <si>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</si>
  <si>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</si>
  <si>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</si>
  <si>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</si>
  <si>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</si>
  <si>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</si>
  <si>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</si>
  <si>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</si>
  <si>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</si>
  <si>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</si>
  <si>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</si>
  <si>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</si>
  <si>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</si>
  <si>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</si>
  <si>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</si>
  <si>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</si>
  <si>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</si>
  <si>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</si>
  <si>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</si>
  <si>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</si>
  <si>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</si>
  <si>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</si>
  <si>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</si>
  <si>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</si>
  <si>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</si>
  <si>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</si>
  <si>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</si>
  <si>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</si>
  <si>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</si>
  <si>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</si>
  <si>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</si>
  <si>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</si>
  <si>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</si>
  <si>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</si>
  <si>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</si>
  <si>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</si>
  <si>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</si>
  <si>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</si>
  <si>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</si>
  <si>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</si>
  <si>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</si>
  <si>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</si>
  <si>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</si>
  <si>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</si>
  <si>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</si>
  <si>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</si>
  <si>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</si>
  <si>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</si>
  <si>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</si>
  <si>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</si>
  <si>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</si>
  <si>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</si>
  <si>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</si>
  <si>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</si>
  <si>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</si>
  <si>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</si>
  <si>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</si>
  <si>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</si>
  <si>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</si>
  <si>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</si>
  <si>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</si>
  <si>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</si>
  <si>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</si>
  <si>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</si>
  <si>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</si>
  <si>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</si>
  <si>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</si>
  <si>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</si>
  <si>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</si>
  <si>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</si>
  <si>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</si>
  <si>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</si>
  <si>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</si>
  <si>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</si>
  <si>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</si>
  <si>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</si>
  <si>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</si>
  <si>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</si>
  <si>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</si>
  <si>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</si>
  <si>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</si>
  <si>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</si>
  <si>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</si>
  <si>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</si>
  <si>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</si>
  <si>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</si>
  <si>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</si>
  <si>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</si>
  <si>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</si>
  <si>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</si>
  <si>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</si>
  <si>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</si>
  <si>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</si>
  <si>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</si>
  <si>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</si>
  <si>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</si>
  <si>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</si>
  <si>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</si>
  <si>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</si>
  <si>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</si>
  <si>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</si>
  <si>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</si>
  <si>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</si>
  <si>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</si>
  <si>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</si>
  <si>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</si>
  <si>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</si>
  <si>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</si>
  <si>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</si>
  <si>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</si>
  <si>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</si>
  <si>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</si>
  <si>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</si>
  <si>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</si>
  <si>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</si>
  <si>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</si>
  <si>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</si>
  <si>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</si>
  <si>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</si>
  <si>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</si>
  <si>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</si>
  <si>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</si>
  <si>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</si>
  <si>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</si>
  <si>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</si>
  <si>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</si>
  <si>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</si>
  <si>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</si>
  <si>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</si>
  <si>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</si>
  <si>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</si>
  <si>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</si>
  <si>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</si>
  <si>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</si>
  <si>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</si>
  <si>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</si>
  <si>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</si>
  <si>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</si>
  <si>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</si>
  <si>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</si>
  <si>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</si>
  <si>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</si>
  <si>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</si>
  <si>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</si>
  <si>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</si>
  <si>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</si>
  <si>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</si>
  <si>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</si>
  <si>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</si>
  <si>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</si>
  <si>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</si>
  <si>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</si>
  <si>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</si>
  <si>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</si>
  <si>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</si>
  <si>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</si>
  <si>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</si>
  <si>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</si>
  <si>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</si>
  <si>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</si>
  <si>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</si>
  <si>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</si>
  <si>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</si>
  <si>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</si>
  <si>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</si>
  <si>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</si>
  <si>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</si>
  <si>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</si>
  <si>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</si>
  <si>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</si>
  <si>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</si>
  <si>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</si>
  <si>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</si>
  <si>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</si>
  <si>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</si>
  <si>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</si>
  <si>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</si>
  <si>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</si>
  <si>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</si>
  <si>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</si>
  <si>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</si>
  <si>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</si>
  <si>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</si>
  <si>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</si>
  <si>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</si>
  <si>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</si>
  <si>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</si>
  <si>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</si>
  <si>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</si>
  <si>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</si>
  <si>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</si>
  <si>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</si>
  <si>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</si>
  <si>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</si>
  <si>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</si>
  <si>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</si>
  <si>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</si>
  <si>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</si>
  <si>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</si>
  <si>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</si>
  <si>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</si>
  <si>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</si>
  <si>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</si>
  <si>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</si>
  <si>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</si>
  <si>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</si>
  <si>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</si>
  <si>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</si>
  <si>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</si>
  <si>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</si>
  <si>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</si>
  <si>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</si>
  <si>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</si>
  <si>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</si>
  <si>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</si>
  <si>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</si>
  <si>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</si>
  <si>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</si>
  <si>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</si>
  <si>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</si>
  <si>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</si>
  <si>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</si>
  <si>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</si>
  <si>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</si>
  <si>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</si>
  <si>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</si>
  <si>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</si>
  <si>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</si>
  <si>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</si>
  <si>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</si>
  <si>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</si>
  <si>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</si>
  <si>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</si>
  <si>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</si>
  <si>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</si>
  <si>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</si>
  <si>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</si>
  <si>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</si>
  <si>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</si>
  <si>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</si>
  <si>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</si>
  <si>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</si>
  <si>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</si>
  <si>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</si>
  <si>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</si>
  <si>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</si>
  <si>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</si>
  <si>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</si>
  <si>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</si>
  <si>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</si>
  <si>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</si>
  <si>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</si>
  <si>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</si>
  <si>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</si>
  <si>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</si>
  <si>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</si>
  <si>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</si>
  <si>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</si>
  <si>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</si>
  <si>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</si>
  <si>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</si>
  <si>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</si>
  <si>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</si>
  <si>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</si>
  <si>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</si>
  <si>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</si>
  <si>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</si>
  <si>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</si>
  <si>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</si>
  <si>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</si>
  <si>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</si>
  <si>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</si>
  <si>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</si>
  <si>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</si>
  <si>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</si>
  <si>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</si>
  <si>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</si>
  <si>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</si>
  <si>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</si>
  <si>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</si>
  <si>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</si>
  <si>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</si>
  <si>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</si>
  <si>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</si>
  <si>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</si>
  <si>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</si>
  <si>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</si>
  <si>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</si>
  <si>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</si>
  <si>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</si>
  <si>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</si>
  <si>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</si>
  <si>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</si>
  <si>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</si>
  <si>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</si>
  <si>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</si>
  <si>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</si>
  <si>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</si>
  <si>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</si>
  <si>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</si>
  <si>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</si>
  <si>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</si>
  <si>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</si>
  <si>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</si>
  <si>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</si>
  <si>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</si>
  <si>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</si>
  <si>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</si>
  <si>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</si>
  <si>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</si>
  <si>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</si>
  <si>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</si>
  <si>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</si>
  <si>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</si>
  <si>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</si>
  <si>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</si>
  <si>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</si>
  <si>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</si>
  <si>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</si>
  <si>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</si>
  <si>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</si>
  <si>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</si>
  <si>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</si>
  <si>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</si>
  <si>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</si>
  <si>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</si>
  <si>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</si>
  <si>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</si>
  <si>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</si>
  <si>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</si>
  <si>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</si>
  <si>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</si>
  <si>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</si>
  <si>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</si>
  <si>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</si>
  <si>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</si>
  <si>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</si>
  <si>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</si>
  <si>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</si>
  <si>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</si>
  <si>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</si>
  <si>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</si>
  <si>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</si>
  <si>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</si>
  <si>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</si>
  <si>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</si>
  <si>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</si>
  <si>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</si>
  <si>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</si>
  <si>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</si>
  <si>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</si>
  <si>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</si>
  <si>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</si>
  <si>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</si>
  <si>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</si>
  <si>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</si>
  <si>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</si>
  <si>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</si>
  <si>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</si>
  <si>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</si>
  <si>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</si>
  <si>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</si>
  <si>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</si>
  <si>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</si>
  <si>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</si>
  <si>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</si>
  <si>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</si>
  <si>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</si>
  <si>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</si>
  <si>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</si>
  <si>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</si>
  <si>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</si>
  <si>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</si>
  <si>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</si>
  <si>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</si>
  <si>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</si>
  <si>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</si>
  <si>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</si>
  <si>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</si>
  <si>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</si>
  <si>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</si>
  <si>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</si>
  <si>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</si>
  <si>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</si>
  <si>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</si>
  <si>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</si>
  <si>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</si>
  <si>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</si>
  <si>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</si>
  <si>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</si>
  <si>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</si>
  <si>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</si>
  <si>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</si>
  <si>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</si>
  <si>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</si>
  <si>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</si>
  <si>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</si>
  <si>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</si>
  <si>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</si>
  <si>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</si>
  <si>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</si>
  <si>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</si>
  <si>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</si>
  <si>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</si>
  <si>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</si>
  <si>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</si>
  <si>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</si>
  <si>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</si>
  <si>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</si>
  <si>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</si>
  <si>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</si>
  <si>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</si>
  <si>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</si>
  <si>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</si>
  <si>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</si>
  <si>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</si>
  <si>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</si>
  <si>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</si>
  <si>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</si>
  <si>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</si>
  <si>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</si>
  <si>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</si>
  <si>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</si>
  <si>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</si>
  <si>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</si>
  <si>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</si>
  <si>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</si>
  <si>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</si>
  <si>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</si>
  <si>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</si>
  <si>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</si>
  <si>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</si>
  <si>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</si>
  <si>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</si>
  <si>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</si>
  <si>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</si>
  <si>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</si>
  <si>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</si>
  <si>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</si>
  <si>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</si>
  <si>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</si>
  <si>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</si>
  <si>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</si>
  <si>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</si>
  <si>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</si>
  <si>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</si>
  <si>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</si>
  <si>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</si>
  <si>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</si>
  <si>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</si>
  <si>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</si>
  <si>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</si>
  <si>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</si>
  <si>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</si>
  <si>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</si>
  <si>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</si>
  <si>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</si>
  <si>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</si>
  <si>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</si>
  <si>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</si>
  <si>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</si>
  <si>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</si>
  <si>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</si>
  <si>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</si>
  <si>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</si>
  <si>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</si>
  <si>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</si>
  <si>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</si>
  <si>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</si>
  <si>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</si>
  <si>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</si>
  <si>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</si>
  <si>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</si>
  <si>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</si>
  <si>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</si>
  <si>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</si>
  <si>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</si>
  <si>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</si>
  <si>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</si>
  <si>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</si>
  <si>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</si>
  <si>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</si>
  <si>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</si>
  <si>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</si>
  <si>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</si>
  <si>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</si>
  <si>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</si>
  <si>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</si>
  <si>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</si>
  <si>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</si>
  <si>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</si>
  <si>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</si>
  <si>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</si>
  <si>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</si>
  <si>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</si>
  <si>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</si>
  <si>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</si>
  <si>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</si>
  <si>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</si>
  <si>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</si>
  <si>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</si>
  <si>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</si>
  <si>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</si>
  <si>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</si>
  <si>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</si>
  <si>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</si>
  <si>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</si>
  <si>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</si>
  <si>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</si>
  <si>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</si>
  <si>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</si>
  <si>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</si>
  <si>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</si>
  <si>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</si>
  <si>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</si>
  <si>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</si>
  <si>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</si>
  <si>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</si>
  <si>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</si>
  <si>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</si>
  <si>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</si>
  <si>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</si>
  <si>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</si>
  <si>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</si>
  <si>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</si>
  <si>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</si>
  <si>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</si>
  <si>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</si>
  <si>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</si>
  <si>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</si>
  <si>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</si>
  <si>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</si>
  <si>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</si>
  <si>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</si>
  <si>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</si>
  <si>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</si>
  <si>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</si>
  <si>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</si>
  <si>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</si>
  <si>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</si>
  <si>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</si>
  <si>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</si>
  <si>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</si>
  <si>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</si>
  <si>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</si>
  <si>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</si>
  <si>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</si>
  <si>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</si>
  <si>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</si>
  <si>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</si>
  <si>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</si>
  <si>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</si>
  <si>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</si>
  <si>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</si>
  <si>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</si>
  <si>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</si>
  <si>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</si>
  <si>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</si>
  <si>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</si>
  <si>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</si>
  <si>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</si>
  <si>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</si>
  <si>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</si>
  <si>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</si>
  <si>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</si>
  <si>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</si>
  <si>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</si>
  <si>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</si>
  <si>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</si>
  <si>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</si>
  <si>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</si>
  <si>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</si>
  <si>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</si>
  <si>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</si>
  <si>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</si>
  <si>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</si>
  <si>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</si>
  <si>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</si>
  <si>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</si>
  <si>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</si>
  <si>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</si>
  <si>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</si>
  <si>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</si>
  <si>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</si>
  <si>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</si>
  <si>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</si>
  <si>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</si>
  <si>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</si>
  <si>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</si>
  <si>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</si>
  <si>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</si>
  <si>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</si>
  <si>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</si>
  <si>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</si>
  <si>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</si>
  <si>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</si>
  <si>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</si>
  <si>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</si>
  <si>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</si>
  <si>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</si>
  <si>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</si>
  <si>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</si>
  <si>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</si>
  <si>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</si>
  <si>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</si>
  <si>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</si>
  <si>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</si>
  <si>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</si>
  <si>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</si>
  <si>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</si>
  <si>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</si>
  <si>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</si>
  <si>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</si>
  <si>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</si>
  <si>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</si>
  <si>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</si>
  <si>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</si>
  <si>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</si>
  <si>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</si>
  <si>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</si>
  <si>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</si>
  <si>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</si>
  <si>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</si>
  <si>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</si>
  <si>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</si>
  <si>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</si>
  <si>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</si>
  <si>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</si>
  <si>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</si>
  <si>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</si>
  <si>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</si>
  <si>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</si>
  <si>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</si>
  <si>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</si>
  <si>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</si>
  <si>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</si>
  <si>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</si>
  <si>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</si>
  <si>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</si>
  <si>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</si>
  <si>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</si>
  <si>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</si>
  <si>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</si>
  <si>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</si>
  <si>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</si>
  <si>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</si>
  <si>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</si>
  <si>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</si>
  <si>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</si>
  <si>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</si>
  <si>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</si>
  <si>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</si>
  <si>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</si>
  <si>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</si>
  <si>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</si>
  <si>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</si>
  <si>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</si>
  <si>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</si>
  <si>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</si>
  <si>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</si>
  <si>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</si>
  <si>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</si>
  <si>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</si>
  <si>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</si>
  <si>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</si>
  <si>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</si>
  <si>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</si>
  <si>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</si>
  <si>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</si>
  <si>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</si>
  <si>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</si>
  <si>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</si>
  <si>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</si>
  <si>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</si>
  <si>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</si>
  <si>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</si>
  <si>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</si>
  <si>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</si>
  <si>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</si>
  <si>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</si>
  <si>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</si>
  <si>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</si>
  <si>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</si>
  <si>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</si>
  <si>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</si>
  <si>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</si>
  <si>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</si>
  <si>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</si>
  <si>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</si>
  <si>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</si>
  <si>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</si>
  <si>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</si>
  <si>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</si>
  <si>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</si>
  <si>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</si>
  <si>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</si>
  <si>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</si>
  <si>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</si>
  <si>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</si>
  <si>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</si>
  <si>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</si>
  <si>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</si>
  <si>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</si>
  <si>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</si>
  <si>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</si>
  <si>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</si>
  <si>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</si>
  <si>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</si>
  <si>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</si>
  <si>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</si>
  <si>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</si>
  <si>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</si>
  <si>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</si>
  <si>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</si>
  <si>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</si>
  <si>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</si>
  <si>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</si>
  <si>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</si>
  <si>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</si>
  <si>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</si>
  <si>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</si>
  <si>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</si>
  <si>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</si>
  <si>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</si>
  <si>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</si>
  <si>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</si>
  <si>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</si>
  <si>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</si>
  <si>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</si>
  <si>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</si>
  <si>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</si>
  <si>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</si>
  <si>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</si>
  <si>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</si>
  <si>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</si>
  <si>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</si>
  <si>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</si>
  <si>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</si>
  <si>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</si>
  <si>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</si>
  <si>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</si>
  <si>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</si>
  <si>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</si>
  <si>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</si>
  <si>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</si>
  <si>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</si>
  <si>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</si>
  <si>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</si>
  <si>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</si>
  <si>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</si>
  <si>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</si>
  <si>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</si>
  <si>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</si>
  <si>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</si>
  <si>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</si>
  <si>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</si>
  <si>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</si>
  <si>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</si>
  <si>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</si>
  <si>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</si>
  <si>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</si>
  <si>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</si>
  <si>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</si>
  <si>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</si>
  <si>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</si>
  <si>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</si>
  <si>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</si>
  <si>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</si>
  <si>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</si>
  <si>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</si>
  <si>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</si>
  <si>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</si>
  <si>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</si>
  <si>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</si>
  <si>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</si>
  <si>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</si>
  <si>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</si>
  <si>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</si>
  <si>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</si>
  <si>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</si>
  <si>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</si>
  <si>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</si>
  <si>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</si>
  <si>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</si>
  <si>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</si>
  <si>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</si>
  <si>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</si>
  <si>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</si>
  <si>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</si>
  <si>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</si>
  <si>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</si>
  <si>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</si>
  <si>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</si>
  <si>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</si>
  <si>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</si>
  <si>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</si>
  <si>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</si>
  <si>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</si>
  <si>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</si>
  <si>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</si>
  <si>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</si>
  <si>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</si>
  <si>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</si>
  <si>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</si>
  <si>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</si>
  <si>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</si>
  <si>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</si>
  <si>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</si>
  <si>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</si>
  <si>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</si>
  <si>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</si>
  <si>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</si>
  <si>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</si>
  <si>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</si>
  <si>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</si>
  <si>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</si>
  <si>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</si>
  <si>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</si>
  <si>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</si>
  <si>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</si>
  <si>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</si>
  <si>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</si>
  <si>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</si>
  <si>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</si>
  <si>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</si>
  <si>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</si>
  <si>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</si>
  <si>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</si>
  <si>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</si>
  <si>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</si>
  <si>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</si>
  <si>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</si>
  <si>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</si>
  <si>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</si>
  <si>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</si>
  <si>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</si>
  <si>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</si>
  <si>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</si>
  <si>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</si>
  <si>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</si>
  <si>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</si>
  <si>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</si>
  <si>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</si>
  <si>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</si>
  <si>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</si>
  <si>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</si>
  <si>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</si>
  <si>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</si>
  <si>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</si>
  <si>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</si>
  <si>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</si>
  <si>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</si>
  <si>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</si>
  <si>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</si>
  <si>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</si>
  <si>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</si>
  <si>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</si>
  <si>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</si>
  <si>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</si>
  <si>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</si>
  <si>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</si>
  <si>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</si>
  <si>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</si>
  <si>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</si>
  <si>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</si>
  <si>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</si>
  <si>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</si>
  <si>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</si>
  <si>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</si>
  <si>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</si>
  <si>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</si>
  <si>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</si>
  <si>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</si>
  <si>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</si>
  <si>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</si>
  <si>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</si>
  <si>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</si>
  <si>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</si>
  <si>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</si>
  <si>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</si>
  <si>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</si>
  <si>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</si>
  <si>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</si>
  <si>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</si>
  <si>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</si>
  <si>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</si>
  <si>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</si>
  <si>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</si>
  <si>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</si>
  <si>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</si>
  <si>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</si>
  <si>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</si>
  <si>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</si>
  <si>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</si>
  <si>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</si>
  <si>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</si>
  <si>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</si>
  <si>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</si>
  <si>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</si>
  <si>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</si>
  <si>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</si>
  <si>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</si>
  <si>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</si>
  <si>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</si>
  <si>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</si>
  <si>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</si>
  <si>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</si>
  <si>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</si>
  <si>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</si>
  <si>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</si>
  <si>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</si>
  <si>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</si>
  <si>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</si>
  <si>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</si>
  <si>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</si>
  <si>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</si>
  <si>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</si>
  <si>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</si>
  <si>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</si>
  <si>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</si>
  <si>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</si>
  <si>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</si>
  <si>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</si>
  <si>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</si>
  <si>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</si>
  <si>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</si>
  <si>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</si>
  <si>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</si>
  <si>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</si>
  <si>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</si>
  <si>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</si>
  <si>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</si>
  <si>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</si>
  <si>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</si>
  <si>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</si>
  <si>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</si>
  <si>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</si>
  <si>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</si>
  <si>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</si>
  <si>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</si>
  <si>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</si>
  <si>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</si>
  <si>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</si>
  <si>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</si>
  <si>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</si>
  <si>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</si>
  <si>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</si>
  <si>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</si>
  <si>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</si>
  <si>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</si>
  <si>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</si>
  <si>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</si>
  <si>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</si>
  <si>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</si>
  <si>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</si>
  <si>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</si>
  <si>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</si>
  <si>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</si>
  <si>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</si>
  <si>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</si>
  <si>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</si>
  <si>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</si>
  <si>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</si>
  <si>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</si>
  <si>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</si>
  <si>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</si>
  <si>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</si>
  <si>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</si>
  <si>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</si>
  <si>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</si>
  <si>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</si>
  <si>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</si>
  <si>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</si>
  <si>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</si>
  <si>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</si>
  <si>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</si>
  <si>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</si>
  <si>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</si>
  <si>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</si>
  <si>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</si>
  <si>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</si>
  <si>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</si>
  <si>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</si>
  <si>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</si>
  <si>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</si>
  <si>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</si>
  <si>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</si>
  <si>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</si>
  <si>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</si>
  <si>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</si>
  <si>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</si>
  <si>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</si>
  <si>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</si>
  <si>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</si>
  <si>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</si>
  <si>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</si>
  <si>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</si>
  <si>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</si>
  <si>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</si>
  <si>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</si>
  <si>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</si>
  <si>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</si>
  <si>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</si>
  <si>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</si>
  <si>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</si>
  <si>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</si>
  <si>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</si>
  <si>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</si>
  <si>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</si>
  <si>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</si>
  <si>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</si>
  <si>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</si>
  <si>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</si>
  <si>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</si>
  <si>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</si>
  <si>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</si>
  <si>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</si>
  <si>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</si>
  <si>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</si>
  <si>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</si>
  <si>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</si>
  <si>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</si>
  <si>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</si>
  <si>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</si>
  <si>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</si>
  <si>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</si>
  <si>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</si>
  <si>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</si>
  <si>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</si>
  <si>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</si>
  <si>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</si>
  <si>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</si>
  <si>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</si>
  <si>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</si>
  <si>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</si>
  <si>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</si>
  <si>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</si>
  <si>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</si>
  <si>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</si>
  <si>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</si>
  <si>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</si>
  <si>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</si>
  <si>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</si>
  <si>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</si>
  <si>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</si>
  <si>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</si>
  <si>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</si>
  <si>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</si>
  <si>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</si>
  <si>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</si>
  <si>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</si>
  <si>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</si>
  <si>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</si>
  <si>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</si>
  <si>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</si>
  <si>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</si>
  <si>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</si>
  <si>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</si>
  <si>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</si>
  <si>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</si>
  <si>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</si>
  <si>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</si>
  <si>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</si>
  <si>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</si>
  <si>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</si>
  <si>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</si>
  <si>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</si>
  <si>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</si>
  <si>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</si>
  <si>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</si>
  <si>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</si>
  <si>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</si>
  <si>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</si>
  <si>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</si>
  <si>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</si>
  <si>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</si>
  <si>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</si>
  <si>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</si>
  <si>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</si>
  <si>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</si>
  <si>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</si>
  <si>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</si>
  <si>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</si>
  <si>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</si>
  <si>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</si>
  <si>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</si>
  <si>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</si>
  <si>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</si>
  <si>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</si>
  <si>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</si>
  <si>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</si>
  <si>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</si>
  <si>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</si>
  <si>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</si>
  <si>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</si>
  <si>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</si>
  <si>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</si>
  <si>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</si>
  <si>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</si>
  <si>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</si>
  <si>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</si>
  <si>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</si>
  <si>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</si>
  <si>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</si>
  <si>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</si>
  <si>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</si>
  <si>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</si>
  <si>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</si>
  <si>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</si>
  <si>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</si>
  <si>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</si>
  <si>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</si>
  <si>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</si>
  <si>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</si>
  <si>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</si>
  <si>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</si>
  <si>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</si>
  <si>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</si>
  <si>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</si>
  <si>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</si>
  <si>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</si>
  <si>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</si>
  <si>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</si>
  <si>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</si>
  <si>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</si>
  <si>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</si>
  <si>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</si>
  <si>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</si>
  <si>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</si>
  <si>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</si>
  <si>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</si>
  <si>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</si>
  <si>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</si>
  <si>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</si>
  <si>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</si>
  <si>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</si>
  <si>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</si>
  <si>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</si>
  <si>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</si>
  <si>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</si>
  <si>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</si>
  <si>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</si>
  <si>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</si>
  <si>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</si>
  <si>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</si>
  <si>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</si>
  <si>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</si>
  <si>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</si>
  <si>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</si>
  <si>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</si>
  <si>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</si>
  <si>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</si>
  <si>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</si>
  <si>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</si>
  <si>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</si>
  <si>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</si>
  <si>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</si>
  <si>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</si>
  <si>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</si>
  <si>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</si>
  <si>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</si>
  <si>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</si>
  <si>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</si>
  <si>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</si>
  <si>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</si>
  <si>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</si>
  <si>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</si>
  <si>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</si>
  <si>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</si>
  <si>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</si>
  <si>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</si>
  <si>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</si>
  <si>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</si>
  <si>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</si>
  <si>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</si>
  <si>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</si>
  <si>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</si>
  <si>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</si>
  <si>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</si>
  <si>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</si>
  <si>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</si>
  <si>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</si>
  <si>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</si>
  <si>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</si>
  <si>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</si>
  <si>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</si>
  <si>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</si>
  <si>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</si>
  <si>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</si>
  <si>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</si>
  <si>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</si>
  <si>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</si>
  <si>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</si>
  <si>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</si>
  <si>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</si>
  <si>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</si>
  <si>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</si>
  <si>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</si>
  <si>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</si>
  <si>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</si>
  <si>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</si>
  <si>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</si>
  <si>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</si>
  <si>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</si>
  <si>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</si>
  <si>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</si>
  <si>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</si>
  <si>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</si>
  <si>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</si>
  <si>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</si>
  <si>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</si>
  <si>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</si>
  <si>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</si>
  <si>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</si>
  <si>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</si>
  <si>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</si>
  <si>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</si>
  <si>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</si>
  <si>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</si>
  <si>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</si>
  <si>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</si>
  <si>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</si>
  <si>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</si>
  <si>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</si>
  <si>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</si>
  <si>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</si>
  <si>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</si>
  <si>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</si>
  <si>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</si>
  <si>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</si>
  <si>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</si>
  <si>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</si>
  <si>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</si>
  <si>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</si>
  <si>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</si>
  <si>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</si>
  <si>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</si>
  <si>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</si>
  <si>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</si>
  <si>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</si>
  <si>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</si>
  <si>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</si>
  <si>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</si>
  <si>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</si>
  <si>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</si>
  <si>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</si>
  <si>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</si>
  <si>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</si>
  <si>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</si>
  <si>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</si>
  <si>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</si>
  <si>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</si>
  <si>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</si>
  <si>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</si>
  <si>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</si>
  <si>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</si>
  <si>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</si>
  <si>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</si>
  <si>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</si>
  <si>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</si>
  <si>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</si>
  <si>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</si>
  <si>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</si>
  <si>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</si>
  <si>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</si>
  <si>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</si>
  <si>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</si>
  <si>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</si>
  <si>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</si>
  <si>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</si>
  <si>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</si>
  <si>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</si>
  <si>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</si>
  <si>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</si>
  <si>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</si>
  <si>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</si>
  <si>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</si>
  <si>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</si>
  <si>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</si>
  <si>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</si>
  <si>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</si>
  <si>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</si>
  <si>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</si>
  <si>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</si>
  <si>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</si>
  <si>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</si>
  <si>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</si>
  <si>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</si>
  <si>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</si>
  <si>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</si>
  <si>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</si>
  <si>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</si>
  <si>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</si>
  <si>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</si>
  <si>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</si>
  <si>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</si>
  <si>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</si>
  <si>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</si>
  <si>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</si>
  <si>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</si>
  <si>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</si>
  <si>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</si>
  <si>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</si>
  <si>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</si>
  <si>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</si>
  <si>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</si>
  <si>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</si>
  <si>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</si>
  <si>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</si>
  <si>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</si>
  <si>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</si>
  <si>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</si>
  <si>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</si>
  <si>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</si>
  <si>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</si>
  <si>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</si>
  <si>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</si>
  <si>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</si>
  <si>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</si>
  <si>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</si>
  <si>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</si>
  <si>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</si>
  <si>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</si>
  <si>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</si>
  <si>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</si>
  <si>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</si>
  <si>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</si>
  <si>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</si>
  <si>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</si>
  <si>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</si>
  <si>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</si>
  <si>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</si>
  <si>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</si>
  <si>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</si>
  <si>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</si>
  <si>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</si>
  <si>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</si>
  <si>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</si>
  <si>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</si>
  <si>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</si>
  <si>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</si>
  <si>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</si>
  <si>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</si>
  <si>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</si>
  <si>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</si>
  <si>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</si>
  <si>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</si>
  <si>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</si>
  <si>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</si>
  <si>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</si>
  <si>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</si>
  <si>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</si>
  <si>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</si>
  <si>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</si>
  <si>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</si>
  <si>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</si>
  <si>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</si>
  <si>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</si>
  <si>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</si>
  <si>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</si>
  <si>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</si>
  <si>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</si>
  <si>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</si>
  <si>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</si>
  <si>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</si>
  <si>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</si>
  <si>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</si>
  <si>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</si>
  <si>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</si>
  <si>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</si>
  <si>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</si>
  <si>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</si>
  <si>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</si>
  <si>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</si>
  <si>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</si>
  <si>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</si>
  <si>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</si>
  <si>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</si>
  <si>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</si>
  <si>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</si>
  <si>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</si>
  <si>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</si>
  <si>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</si>
  <si>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</si>
  <si>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</si>
  <si>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</si>
  <si>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</si>
  <si>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</si>
  <si>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</si>
  <si>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</si>
  <si>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</si>
  <si>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</si>
  <si>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</si>
  <si>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</si>
  <si>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</si>
  <si>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</si>
  <si>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</si>
  <si>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</si>
  <si>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</si>
  <si>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</si>
  <si>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</si>
  <si>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</si>
  <si>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</si>
  <si>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</si>
  <si>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</si>
  <si>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</si>
  <si>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</si>
  <si>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</si>
  <si>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</si>
  <si>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</si>
  <si>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</si>
  <si>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</si>
  <si>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</si>
  <si>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</si>
  <si>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</si>
  <si>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</si>
  <si>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</si>
  <si>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</si>
  <si>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</si>
  <si>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</si>
  <si>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</si>
  <si>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</si>
  <si>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</si>
  <si>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</si>
  <si>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</si>
  <si>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</si>
  <si>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</si>
  <si>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</si>
  <si>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</si>
  <si>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</si>
  <si>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</si>
  <si>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</si>
  <si>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</si>
  <si>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</si>
  <si>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</si>
  <si>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</si>
  <si>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</si>
  <si>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</si>
  <si>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</si>
  <si>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</si>
  <si>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</si>
  <si>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</si>
  <si>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</si>
  <si>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</si>
  <si>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</si>
  <si>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</si>
  <si>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</si>
  <si>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</si>
  <si>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</si>
  <si>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</si>
  <si>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</si>
  <si>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</si>
  <si>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</si>
  <si>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</si>
  <si>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</si>
  <si>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</si>
  <si>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</si>
  <si>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</si>
  <si>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</si>
  <si>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</si>
  <si>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</si>
  <si>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</si>
  <si>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</si>
  <si>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</si>
  <si>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</si>
  <si>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</si>
  <si>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</si>
  <si>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</si>
  <si>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</si>
  <si>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</si>
  <si>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</si>
  <si>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</si>
  <si>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</si>
  <si>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</si>
  <si>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</si>
  <si>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</si>
  <si>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</si>
  <si>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</si>
  <si>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</si>
  <si>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</si>
  <si>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</si>
  <si>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</si>
  <si>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</si>
  <si>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</si>
  <si>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</si>
  <si>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</si>
  <si>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</si>
  <si>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</si>
  <si>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</si>
  <si>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</si>
  <si>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</si>
  <si>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</si>
  <si>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</si>
  <si>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</si>
  <si>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</si>
  <si>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</si>
  <si>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</si>
  <si>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</si>
  <si>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</si>
  <si>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</si>
  <si>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</si>
  <si>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</si>
  <si>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</si>
  <si>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</si>
  <si>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</si>
  <si>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</si>
  <si>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</si>
  <si>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</si>
  <si>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</si>
  <si>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</si>
  <si>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</si>
  <si>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</si>
  <si>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</si>
  <si>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</si>
  <si>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</si>
  <si>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</si>
  <si>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</si>
  <si>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</si>
  <si>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</si>
  <si>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</si>
  <si>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</si>
  <si>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</si>
  <si>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</si>
  <si>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</si>
  <si>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</si>
  <si>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</si>
  <si>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</si>
  <si>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</si>
  <si>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</si>
  <si>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</si>
  <si>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</si>
  <si>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</si>
  <si>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</si>
  <si>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</si>
  <si>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</si>
  <si>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</si>
  <si>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</si>
  <si>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</si>
  <si>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</si>
  <si>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</si>
  <si>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</si>
  <si>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</si>
  <si>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</si>
  <si>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</si>
  <si>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</si>
  <si>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</si>
  <si>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</si>
  <si>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</si>
  <si>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</si>
  <si>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</si>
  <si>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</si>
  <si>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</si>
  <si>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</si>
  <si>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</si>
  <si>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</si>
  <si>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</si>
  <si>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</si>
  <si>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</si>
  <si>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</si>
  <si>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</si>
  <si>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</si>
  <si>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</si>
  <si>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</si>
  <si>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</si>
  <si>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</si>
  <si>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</si>
  <si>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</si>
  <si>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</si>
  <si>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</si>
  <si>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</si>
  <si>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</si>
  <si>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</si>
  <si>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</si>
  <si>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</si>
  <si>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</si>
  <si>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</si>
  <si>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</si>
  <si>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</si>
  <si>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</si>
  <si>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</si>
  <si>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</si>
  <si>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</si>
  <si>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</si>
  <si>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</si>
  <si>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</si>
  <si>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</si>
  <si>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</si>
  <si>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</si>
  <si>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</si>
  <si>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</si>
  <si>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</si>
  <si>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</si>
  <si>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</si>
  <si>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</si>
  <si>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</si>
  <si>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</si>
  <si>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</si>
  <si>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</si>
  <si>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</si>
  <si>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</si>
  <si>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</si>
  <si>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</si>
  <si>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</si>
  <si>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</si>
  <si>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</si>
  <si>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</si>
  <si>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</si>
  <si>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</si>
  <si>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</si>
  <si>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</si>
  <si>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</si>
  <si>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</si>
  <si>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</si>
  <si>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</si>
  <si>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</si>
  <si>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</si>
  <si>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</si>
  <si>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</si>
  <si>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</si>
  <si>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</si>
  <si>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</si>
  <si>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</si>
  <si>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</si>
  <si>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</si>
  <si>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</si>
  <si>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</si>
  <si>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</si>
  <si>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</si>
  <si>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</si>
  <si>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</si>
  <si>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</si>
  <si>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</si>
  <si>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</si>
  <si>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</si>
  <si>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</si>
  <si>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</si>
  <si>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</si>
  <si>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</si>
  <si>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</si>
  <si>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</si>
  <si>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</si>
  <si>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</si>
  <si>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</si>
  <si>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</si>
  <si>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</si>
  <si>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</si>
  <si>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</si>
  <si>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</si>
  <si>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</si>
  <si>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</si>
  <si>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</si>
  <si>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</si>
  <si>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</si>
  <si>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</si>
  <si>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</si>
  <si>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</si>
  <si>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</si>
  <si>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</si>
  <si>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</si>
  <si>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</si>
  <si>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</si>
  <si>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</si>
  <si>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</si>
  <si>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</si>
  <si>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</si>
  <si>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</si>
  <si>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</si>
  <si>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</si>
  <si>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</si>
  <si>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</si>
  <si>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</si>
  <si>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</si>
  <si>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</si>
  <si>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</si>
  <si>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</si>
  <si>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</si>
  <si>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</si>
  <si>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</si>
  <si>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</si>
  <si>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</si>
  <si>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</si>
  <si>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</si>
  <si>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</si>
  <si>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</si>
  <si>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</si>
  <si>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</si>
  <si>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</si>
  <si>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</si>
  <si>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</si>
  <si>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</si>
  <si>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</si>
  <si>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</si>
  <si>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</si>
  <si>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</si>
  <si>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</si>
  <si>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</si>
  <si>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</si>
  <si>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</si>
  <si>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</si>
  <si>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</si>
  <si>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</si>
  <si>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</si>
  <si>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</si>
  <si>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</si>
  <si>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</si>
  <si>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</si>
  <si>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</si>
  <si>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</si>
  <si>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</si>
  <si>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</si>
  <si>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</si>
  <si>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</si>
  <si>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</si>
  <si>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</si>
  <si>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</si>
  <si>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</si>
  <si>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</si>
  <si>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</si>
  <si>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</si>
  <si>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</si>
  <si>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</si>
  <si>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</si>
  <si>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</si>
  <si>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</si>
  <si>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</si>
  <si>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</si>
  <si>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</si>
  <si>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</si>
  <si>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</si>
  <si>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</si>
  <si>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</si>
  <si>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</si>
  <si>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</si>
  <si>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</si>
  <si>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</si>
  <si>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</si>
  <si>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</si>
  <si>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</si>
  <si>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</si>
  <si>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</si>
  <si>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</si>
  <si>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</si>
  <si>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</si>
  <si>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</si>
  <si>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</si>
  <si>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</si>
  <si>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</si>
  <si>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</si>
  <si>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</si>
  <si>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</si>
  <si>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</si>
  <si>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</si>
  <si>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</si>
  <si>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</si>
  <si>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</si>
  <si>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</si>
  <si>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</si>
  <si>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</si>
  <si>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</si>
  <si>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</si>
  <si>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</si>
  <si>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</si>
  <si>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</si>
  <si>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</si>
  <si>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</si>
  <si>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</si>
  <si>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</si>
  <si>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</si>
  <si>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</si>
  <si>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</si>
  <si>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</si>
  <si>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</si>
  <si>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</si>
  <si>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</si>
  <si>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</si>
  <si>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</si>
  <si>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</si>
  <si>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</si>
  <si>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</si>
  <si>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</si>
  <si>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</si>
  <si>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</si>
  <si>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</si>
  <si>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</si>
  <si>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</si>
  <si>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</si>
  <si>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</si>
  <si>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</si>
  <si>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</si>
  <si>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</si>
  <si>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</si>
  <si>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</si>
  <si>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</si>
  <si>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</si>
  <si>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</si>
  <si>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</si>
  <si>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</si>
  <si>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</si>
  <si>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</si>
  <si>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</si>
  <si>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</si>
  <si>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</si>
  <si>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</si>
  <si>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</si>
  <si>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</si>
  <si>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</si>
  <si>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</si>
  <si>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</si>
  <si>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</si>
  <si>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</si>
  <si>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</si>
  <si>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</si>
  <si>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</si>
  <si>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</si>
  <si>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</si>
  <si>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</si>
  <si>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</si>
  <si>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</si>
  <si>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</si>
  <si>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</si>
  <si>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</si>
  <si>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</si>
  <si>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</si>
  <si>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</si>
  <si>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</si>
  <si>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</si>
  <si>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</si>
  <si>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</si>
  <si>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</si>
  <si>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</si>
  <si>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</si>
  <si>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</si>
  <si>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</si>
  <si>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</si>
  <si>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</si>
  <si>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</si>
  <si>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</si>
  <si>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</si>
  <si>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</si>
  <si>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</si>
  <si>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</si>
  <si>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</si>
  <si>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</si>
  <si>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</si>
  <si>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</si>
  <si>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</si>
  <si>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</si>
  <si>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</si>
  <si>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</si>
  <si>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</si>
  <si>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</si>
  <si>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</si>
  <si>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</si>
  <si>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</si>
  <si>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</si>
  <si>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</si>
  <si>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</si>
  <si>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</si>
  <si>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</si>
  <si>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</si>
  <si>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</si>
  <si>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</si>
  <si>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</si>
  <si>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</si>
  <si>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</si>
  <si>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</si>
  <si>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</si>
  <si>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</si>
  <si>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</si>
  <si>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</si>
  <si>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</si>
  <si>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</si>
  <si>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</si>
  <si>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</si>
  <si>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</si>
  <si>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</si>
  <si>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</si>
  <si>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</si>
  <si>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</si>
  <si>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</si>
  <si>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</si>
  <si>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</si>
  <si>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</si>
  <si>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</si>
  <si>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</si>
  <si>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</si>
  <si>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</si>
  <si>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</si>
  <si>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</si>
  <si>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</si>
  <si>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</si>
  <si>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</si>
  <si>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</si>
  <si>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</si>
  <si>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</si>
  <si>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</si>
  <si>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</si>
  <si>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</si>
  <si>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</si>
  <si>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</si>
  <si>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</si>
  <si>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</si>
  <si>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</si>
  <si>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</si>
  <si>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</si>
  <si>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</si>
  <si>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</si>
  <si>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</si>
  <si>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</si>
  <si>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</si>
  <si>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</si>
  <si>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</si>
  <si>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</si>
  <si>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</si>
  <si>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</si>
  <si>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</si>
  <si>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</si>
  <si>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</si>
  <si>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</si>
  <si>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</si>
  <si>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</si>
  <si>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</si>
  <si>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</si>
  <si>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</si>
  <si>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</si>
  <si>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</si>
  <si>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</si>
  <si>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</si>
  <si>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</si>
  <si>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</si>
  <si>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</si>
  <si>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</si>
  <si>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</si>
  <si>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</si>
  <si>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</si>
  <si>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</si>
  <si>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</si>
  <si>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</si>
  <si>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</si>
  <si>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</si>
  <si>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</si>
  <si>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</si>
  <si>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</si>
  <si>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</si>
  <si>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</si>
  <si>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</si>
  <si>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</si>
  <si>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</si>
  <si>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</si>
  <si>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</si>
  <si>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</si>
  <si>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</si>
  <si>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</si>
  <si>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</si>
  <si>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</si>
  <si>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</si>
  <si>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</si>
  <si>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</si>
  <si>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</si>
  <si>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</si>
  <si>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</si>
  <si>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</si>
  <si>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</si>
  <si>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</si>
  <si>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</si>
  <si>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</si>
  <si>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</si>
  <si>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</si>
  <si>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</si>
  <si>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</si>
  <si>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</si>
  <si>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</si>
  <si>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</si>
  <si>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</si>
  <si>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</si>
  <si>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</si>
  <si>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</si>
  <si>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</si>
  <si>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</si>
  <si>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</si>
  <si>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</si>
  <si>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</si>
  <si>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</si>
  <si>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</si>
  <si>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</si>
  <si>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</si>
  <si>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</si>
  <si>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</si>
  <si>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</si>
  <si>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</si>
  <si>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</si>
  <si>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</si>
  <si>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</si>
  <si>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</si>
  <si>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</si>
  <si>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</si>
  <si>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</si>
  <si>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</si>
  <si>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</si>
  <si>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</si>
  <si>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</si>
  <si>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</si>
  <si>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</si>
  <si>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</si>
  <si>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</si>
  <si>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</si>
  <si>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</si>
  <si>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</si>
  <si>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</si>
  <si>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</si>
  <si>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</si>
  <si>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</si>
  <si>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</si>
  <si>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</si>
  <si>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</si>
  <si>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</si>
  <si>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</si>
  <si>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</si>
  <si>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</si>
  <si>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</si>
  <si>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</si>
  <si>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</si>
  <si>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</si>
  <si>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</si>
  <si>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</si>
  <si>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</si>
  <si>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</si>
  <si>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</si>
  <si>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</si>
  <si>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</si>
  <si>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</si>
  <si>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</si>
  <si>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</si>
  <si>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</si>
  <si>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</si>
  <si>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</si>
  <si>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</si>
  <si>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</si>
  <si>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</si>
  <si>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</si>
  <si>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</si>
  <si>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</si>
  <si>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</si>
  <si>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</si>
  <si>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</si>
  <si>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</si>
  <si>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</si>
  <si>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</si>
  <si>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</si>
  <si>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</si>
  <si>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</si>
  <si>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</si>
  <si>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</si>
  <si>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</si>
  <si>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</si>
  <si>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</si>
  <si>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</si>
  <si>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</si>
  <si>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</si>
  <si>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</si>
  <si>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</si>
  <si>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</si>
  <si>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</si>
  <si>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</si>
  <si>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</si>
  <si>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</si>
  <si>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</si>
  <si>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</si>
  <si>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</si>
  <si>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</si>
  <si>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</si>
  <si>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</si>
  <si>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</si>
  <si>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</si>
  <si>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</si>
  <si>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</si>
  <si>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</si>
  <si>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</si>
  <si>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</si>
  <si>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</si>
  <si>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</si>
  <si>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</si>
  <si>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</si>
  <si>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</si>
  <si>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</si>
  <si>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</si>
  <si>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</si>
  <si>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</si>
  <si>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</si>
  <si>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</si>
  <si>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</si>
  <si>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</si>
  <si>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</si>
  <si>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</si>
  <si>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</si>
  <si>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</si>
  <si>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</si>
  <si>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</si>
  <si>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</si>
  <si>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</si>
  <si>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</si>
  <si>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</si>
  <si>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</si>
  <si>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</si>
  <si>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</si>
  <si>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</si>
  <si>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</si>
  <si>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</si>
  <si>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</si>
  <si>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</si>
  <si>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</si>
  <si>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</si>
  <si>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</si>
  <si>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</si>
  <si>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</si>
  <si>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</si>
  <si>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</si>
  <si>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</si>
  <si>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</si>
  <si>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</si>
  <si>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</si>
  <si>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</si>
  <si>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</si>
  <si>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</si>
  <si>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</si>
  <si>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</si>
  <si>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</si>
  <si>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</si>
  <si>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</si>
  <si>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</si>
  <si>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</si>
  <si>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</si>
  <si>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</si>
  <si>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</si>
  <si>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</si>
  <si>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</si>
  <si>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</si>
  <si>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</si>
  <si>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</si>
  <si>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</si>
  <si>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</si>
  <si>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</si>
  <si>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</si>
  <si>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</si>
  <si>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</si>
  <si>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</si>
  <si>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</si>
  <si>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</si>
  <si>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</si>
  <si>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</si>
  <si>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</si>
  <si>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</si>
  <si>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</si>
  <si>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</si>
  <si>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</si>
  <si>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</si>
  <si>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</si>
  <si>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</si>
  <si>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</si>
  <si>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</si>
  <si>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</si>
  <si>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</si>
  <si>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</si>
  <si>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</si>
  <si>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</si>
  <si>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</si>
  <si>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</si>
  <si>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</si>
  <si>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</si>
  <si>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</si>
  <si>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</si>
  <si>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</si>
  <si>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</si>
  <si>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</si>
  <si>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</si>
  <si>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</si>
  <si>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</si>
  <si>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</si>
  <si>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</si>
  <si>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</si>
  <si>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</si>
  <si>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</si>
  <si>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</si>
  <si>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</si>
  <si>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</si>
  <si>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</si>
  <si>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</si>
  <si>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</si>
  <si>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</si>
  <si>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</si>
  <si>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</si>
  <si>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</si>
  <si>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</si>
  <si>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</si>
  <si>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</si>
  <si>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</si>
  <si>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</si>
  <si>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</si>
  <si>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</si>
  <si>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</si>
  <si>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</si>
  <si>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</si>
  <si>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</si>
  <si>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</si>
  <si>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</si>
  <si>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</si>
  <si>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</si>
  <si>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</si>
  <si>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</si>
  <si>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</si>
  <si>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</si>
  <si>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</si>
  <si>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</si>
  <si>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</si>
  <si>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</si>
  <si>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</si>
  <si>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</si>
  <si>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</si>
  <si>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</si>
  <si>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</si>
  <si>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</si>
  <si>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</si>
  <si>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</si>
  <si>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</si>
  <si>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</si>
  <si>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</si>
  <si>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</si>
  <si>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</si>
  <si>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</si>
  <si>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</si>
  <si>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</si>
  <si>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</si>
  <si>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</si>
  <si>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</si>
  <si>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</si>
  <si>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</si>
  <si>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</si>
  <si>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</si>
  <si>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</si>
  <si>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</si>
  <si>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</si>
  <si>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</si>
  <si>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</si>
  <si>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</si>
  <si>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</si>
  <si>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</si>
  <si>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</si>
  <si>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</si>
  <si>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</si>
  <si>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</si>
  <si>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</si>
  <si>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</si>
  <si>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</si>
  <si>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</si>
  <si>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</si>
  <si>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</si>
  <si>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</si>
  <si>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</si>
  <si>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</si>
  <si>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</si>
  <si>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</si>
  <si>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</si>
  <si>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</si>
  <si>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</si>
  <si>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</si>
  <si>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</si>
  <si>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</si>
  <si>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</si>
  <si>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</si>
  <si>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</si>
  <si>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</si>
  <si>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</si>
  <si>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</si>
  <si>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</si>
  <si>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</si>
  <si>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</si>
  <si>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</si>
  <si>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</si>
  <si>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</si>
  <si>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</si>
  <si>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</si>
  <si>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</si>
  <si>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</si>
  <si>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</si>
  <si>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</si>
  <si>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</si>
  <si>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</si>
  <si>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</si>
  <si>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</si>
  <si>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</si>
  <si>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</si>
  <si>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</si>
  <si>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</si>
  <si>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</si>
  <si>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</si>
  <si>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</si>
  <si>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</si>
  <si>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</si>
  <si>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</si>
  <si>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</si>
  <si>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</si>
  <si>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</si>
  <si>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</si>
  <si>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</si>
  <si>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</si>
  <si>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</si>
  <si>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</si>
  <si>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</si>
  <si>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</si>
  <si>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</si>
  <si>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</si>
  <si>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</si>
  <si>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</si>
  <si>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</si>
  <si>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</si>
  <si>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</si>
  <si>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</si>
  <si>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</si>
  <si>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</si>
  <si>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</si>
  <si>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</si>
  <si>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</si>
  <si>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</si>
  <si>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</si>
  <si>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</si>
  <si>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</si>
  <si>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</si>
  <si>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</si>
  <si>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</si>
  <si>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</si>
  <si>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</si>
  <si>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</si>
  <si>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</si>
  <si>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</si>
  <si>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</si>
  <si>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</si>
  <si>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</si>
  <si>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</si>
  <si>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</si>
  <si>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</si>
  <si>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</si>
  <si>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</si>
  <si>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</si>
  <si>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</si>
  <si>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</si>
  <si>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</si>
  <si>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</si>
  <si>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</si>
  <si>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</si>
  <si>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</si>
  <si>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</si>
  <si>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</si>
  <si>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</si>
  <si>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</si>
  <si>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</si>
  <si>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</si>
  <si>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</si>
  <si>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</si>
  <si>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</si>
  <si>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</si>
  <si>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</si>
  <si>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</si>
  <si>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</si>
  <si>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</si>
  <si>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</si>
  <si>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</si>
  <si>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</si>
  <si>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</si>
  <si>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</si>
  <si>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</si>
  <si>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</si>
  <si>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</si>
  <si>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</si>
  <si>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</si>
  <si>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</si>
  <si>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</si>
  <si>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</si>
  <si>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</si>
  <si>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</si>
  <si>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</si>
  <si>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</si>
  <si>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</si>
  <si>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</si>
  <si>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</si>
  <si>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</si>
  <si>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</si>
  <si>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</si>
  <si>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</si>
  <si>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</si>
  <si>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</si>
  <si>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</si>
  <si>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</si>
  <si>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</si>
  <si>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</si>
  <si>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</si>
  <si>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</si>
  <si>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</si>
  <si>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</si>
  <si>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</si>
  <si>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</si>
  <si>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</si>
  <si>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</si>
  <si>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</si>
  <si>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</si>
  <si>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</si>
  <si>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</si>
  <si>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</si>
  <si>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</si>
  <si>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</si>
  <si>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</si>
  <si>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</si>
  <si>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</si>
  <si>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</si>
  <si>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</si>
  <si>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</si>
  <si>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</si>
  <si>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</si>
  <si>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</si>
  <si>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</si>
  <si>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</si>
  <si>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</si>
  <si>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</si>
  <si>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</si>
  <si>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</si>
  <si>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</si>
  <si>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</si>
  <si>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</si>
  <si>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</si>
  <si>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</si>
  <si>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</si>
  <si>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</si>
  <si>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</si>
  <si>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</si>
  <si>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</si>
  <si>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</si>
  <si>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</si>
  <si>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</si>
  <si>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</si>
  <si>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</si>
  <si>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</si>
  <si>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</si>
  <si>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</si>
  <si>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</si>
  <si>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</si>
  <si>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</si>
  <si>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</si>
  <si>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</si>
  <si>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</si>
  <si>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</si>
  <si>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</si>
  <si>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</si>
  <si>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</si>
  <si>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</si>
  <si>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</si>
  <si>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</si>
  <si>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</si>
  <si>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</si>
  <si>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</si>
  <si>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</si>
  <si>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</si>
  <si>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</si>
  <si>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</si>
  <si>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</si>
  <si>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</si>
  <si>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</si>
  <si>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</si>
  <si>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</si>
  <si>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</si>
  <si>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</si>
  <si>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</si>
  <si>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</si>
  <si>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</si>
  <si>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</si>
  <si>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</si>
  <si>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</si>
  <si>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</si>
  <si>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</si>
  <si>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</si>
  <si>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</si>
  <si>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</si>
  <si>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</si>
  <si>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</si>
  <si>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</si>
  <si>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</si>
  <si>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</si>
  <si>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</si>
  <si>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</si>
  <si>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</si>
  <si>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</si>
  <si>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</si>
  <si>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</si>
  <si>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</si>
  <si>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</si>
  <si>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</si>
  <si>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</si>
  <si>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</si>
  <si>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</si>
  <si>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</si>
  <si>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</si>
  <si>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</si>
  <si>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</si>
  <si>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</si>
  <si>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</si>
  <si>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</si>
  <si>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</si>
  <si>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</si>
  <si>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</si>
  <si>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</si>
  <si>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</si>
  <si>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</si>
  <si>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</si>
  <si>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</si>
  <si>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</si>
  <si>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</si>
  <si>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</si>
  <si>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</si>
  <si>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</si>
  <si>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</si>
  <si>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</si>
  <si>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</si>
  <si>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</si>
  <si>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</si>
  <si>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</si>
  <si>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</si>
  <si>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</si>
  <si>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</si>
  <si>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</si>
  <si>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</si>
  <si>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</si>
  <si>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</si>
  <si>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</si>
  <si>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</si>
  <si>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</si>
  <si>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</si>
  <si>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</si>
  <si>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</si>
  <si>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</si>
  <si>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</si>
  <si>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</si>
  <si>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</si>
  <si>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</si>
  <si>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</si>
  <si>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</si>
  <si>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</si>
  <si>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</si>
  <si>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</si>
  <si>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</si>
  <si>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</si>
  <si>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</si>
  <si>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</si>
  <si>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</si>
  <si>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</si>
  <si>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</si>
  <si>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</si>
  <si>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</si>
  <si>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</si>
  <si>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</si>
  <si>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</si>
  <si>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</si>
  <si>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</si>
  <si>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</si>
  <si>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</si>
  <si>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</si>
  <si>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</si>
  <si>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</si>
  <si>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</si>
  <si>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</si>
  <si>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</si>
  <si>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</si>
  <si>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</si>
  <si>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</si>
  <si>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</si>
  <si>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</si>
  <si>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</si>
  <si>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</si>
  <si>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</si>
  <si>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</si>
  <si>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</si>
  <si>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</si>
  <si>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</si>
  <si>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</si>
  <si>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</si>
  <si>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</si>
  <si>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</si>
  <si>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</si>
  <si>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</si>
  <si>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</si>
  <si>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</si>
  <si>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</si>
  <si>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</si>
  <si>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</si>
  <si>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</si>
  <si>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</si>
  <si>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</si>
  <si>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</si>
  <si>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</si>
  <si>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</si>
  <si>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</si>
  <si>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</si>
  <si>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</si>
  <si>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</si>
  <si>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</si>
  <si>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</si>
  <si>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</si>
  <si>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</si>
  <si>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</si>
  <si>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</si>
  <si>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</si>
  <si>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</si>
  <si>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</si>
  <si>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</si>
  <si>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</si>
  <si>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</si>
  <si>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</si>
  <si>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</si>
  <si>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</si>
  <si>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</si>
  <si>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</si>
  <si>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</si>
  <si>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</si>
  <si>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</si>
  <si>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</si>
  <si>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</si>
  <si>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</si>
  <si>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</si>
  <si>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</si>
  <si>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</si>
  <si>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</si>
  <si>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</si>
  <si>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</si>
  <si>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</si>
  <si>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</si>
  <si>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</si>
  <si>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</si>
  <si>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</si>
  <si>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</si>
  <si>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</si>
  <si>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</si>
  <si>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</si>
  <si>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</si>
  <si>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</si>
  <si>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</si>
  <si>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</si>
  <si>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</si>
  <si>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</si>
  <si>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</si>
  <si>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</si>
  <si>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</si>
  <si>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</si>
  <si>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</si>
  <si>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</si>
  <si>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</si>
  <si>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</si>
  <si>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</si>
  <si>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</si>
  <si>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</si>
  <si>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</si>
  <si>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</si>
  <si>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</si>
  <si>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</si>
  <si>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</si>
  <si>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</si>
  <si>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</si>
  <si>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</si>
  <si>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</si>
  <si>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</si>
  <si>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</si>
  <si>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</si>
  <si>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</si>
  <si>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</si>
  <si>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</si>
  <si>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</si>
  <si>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</si>
  <si>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</si>
  <si>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</si>
  <si>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</si>
  <si>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</si>
  <si>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</si>
  <si>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</si>
  <si>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</si>
  <si>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</si>
  <si>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</si>
  <si>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</si>
  <si>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</si>
  <si>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</si>
  <si>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</si>
  <si>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</si>
  <si>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</si>
  <si>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</si>
  <si>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</si>
  <si>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</si>
  <si>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</si>
  <si>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</si>
  <si>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</si>
  <si>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</si>
  <si>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</si>
  <si>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</si>
  <si>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</si>
  <si>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</si>
  <si>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</si>
  <si>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</si>
  <si>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</si>
  <si>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</si>
  <si>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</si>
  <si>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</si>
  <si>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</si>
  <si>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</si>
  <si>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</si>
  <si>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</si>
  <si>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</si>
  <si>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</si>
  <si>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</si>
  <si>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</si>
  <si>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</si>
  <si>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</si>
  <si>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</si>
  <si>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</si>
  <si>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</si>
  <si>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</si>
  <si>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</si>
  <si>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</si>
  <si>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</si>
  <si>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</si>
  <si>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</si>
  <si>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</si>
  <si>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</si>
  <si>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</si>
  <si>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</si>
  <si>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</si>
  <si>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</si>
  <si>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</si>
  <si>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</si>
  <si>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</si>
  <si>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</si>
  <si>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</si>
  <si>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</si>
  <si>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</si>
  <si>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</si>
  <si>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</si>
  <si>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</si>
  <si>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</si>
  <si>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</si>
  <si>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</si>
  <si>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</si>
  <si>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</si>
  <si>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</si>
  <si>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</si>
  <si>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</si>
  <si>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</si>
  <si>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</si>
  <si>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</si>
  <si>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</si>
  <si>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</si>
  <si>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</si>
  <si>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</si>
  <si>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</si>
  <si>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</si>
  <si>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</si>
  <si>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</si>
  <si>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</si>
  <si>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</si>
  <si>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</si>
  <si>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</si>
  <si>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</si>
  <si>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</si>
  <si>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</si>
  <si>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</si>
  <si>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</si>
  <si>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</si>
  <si>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</si>
  <si>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</si>
  <si>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</si>
  <si>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</si>
  <si>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</si>
  <si>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</si>
  <si>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</si>
  <si>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</si>
  <si>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</si>
  <si>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</si>
  <si>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</si>
  <si>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</si>
  <si>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</si>
  <si>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</si>
  <si>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</si>
  <si>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</si>
  <si>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</si>
  <si>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</si>
  <si>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</si>
  <si>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</si>
  <si>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</si>
  <si>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</si>
  <si>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</si>
  <si>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</si>
  <si>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</si>
  <si>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</si>
  <si>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</si>
  <si>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</si>
  <si>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</si>
  <si>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</si>
  <si>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</si>
  <si>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</si>
  <si>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</si>
  <si>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</si>
  <si>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</si>
  <si>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</si>
  <si>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</si>
  <si>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</si>
  <si>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</si>
  <si>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</si>
  <si>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</si>
  <si>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</si>
  <si>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</si>
  <si>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</si>
  <si>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</si>
  <si>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</si>
  <si>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</si>
  <si>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</si>
  <si>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</si>
  <si>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</si>
  <si>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</si>
  <si>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</si>
  <si>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</si>
  <si>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</si>
  <si>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</si>
  <si>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</si>
  <si>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</si>
  <si>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</si>
  <si>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</si>
  <si>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</si>
  <si>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</si>
  <si>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</si>
  <si>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</si>
  <si>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</si>
  <si>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</si>
  <si>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</si>
  <si>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</si>
  <si>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</si>
  <si>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</si>
  <si>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</si>
  <si>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</si>
  <si>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</si>
  <si>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</si>
  <si>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</si>
  <si>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</si>
  <si>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</si>
  <si>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</si>
  <si>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</si>
  <si>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</si>
  <si>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</si>
  <si>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</si>
  <si>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</si>
  <si>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</si>
  <si>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</si>
  <si>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</si>
  <si>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</si>
  <si>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</si>
  <si>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</si>
  <si>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</si>
  <si>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</si>
  <si>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</si>
  <si>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</si>
  <si>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</si>
  <si>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</si>
  <si>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</si>
  <si>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</si>
  <si>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</si>
  <si>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</si>
  <si>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</si>
  <si>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</si>
  <si>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</si>
  <si>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</si>
  <si>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</si>
  <si>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</si>
  <si>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</si>
  <si>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</si>
  <si>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</si>
  <si>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</si>
  <si>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</si>
  <si>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</si>
  <si>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</si>
  <si>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</si>
  <si>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</si>
  <si>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</si>
  <si>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</si>
  <si>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</si>
  <si>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</si>
  <si>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</si>
  <si>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</si>
  <si>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</si>
  <si>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</si>
  <si>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</si>
  <si>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</si>
  <si>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</si>
  <si>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</si>
  <si>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</si>
  <si>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</si>
  <si>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</si>
  <si>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</si>
  <si>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</si>
  <si>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</si>
  <si>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</si>
  <si>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</si>
  <si>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</si>
  <si>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</si>
  <si>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</si>
  <si>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</si>
  <si>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</si>
  <si>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</si>
  <si>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</si>
  <si>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</si>
  <si>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</si>
  <si>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</si>
  <si>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</si>
  <si>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</si>
  <si>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</si>
  <si>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</si>
  <si>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</si>
  <si>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</si>
  <si>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</si>
  <si>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</si>
  <si>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</si>
  <si>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</si>
  <si>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</si>
  <si>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</si>
  <si>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</si>
  <si>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</si>
  <si>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</si>
  <si>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</si>
  <si>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</si>
  <si>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</si>
  <si>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</si>
  <si>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</si>
  <si>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</si>
  <si>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</si>
  <si>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</si>
  <si>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</si>
  <si>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</si>
  <si>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</si>
  <si>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</si>
  <si>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</si>
  <si>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</si>
  <si>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</si>
  <si>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</si>
  <si>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</si>
  <si>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</si>
  <si>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</si>
  <si>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</si>
  <si>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</si>
  <si>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</si>
  <si>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</si>
  <si>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</si>
  <si>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</si>
  <si>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</si>
  <si>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</si>
  <si>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</si>
  <si>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</si>
  <si>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</si>
  <si>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</si>
  <si>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</si>
  <si>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</si>
  <si>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</si>
  <si>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</si>
  <si>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</si>
  <si>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</si>
  <si>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</si>
  <si>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</si>
  <si>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</si>
  <si>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</si>
  <si>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</si>
  <si>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</si>
  <si>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</si>
  <si>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</si>
  <si>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</si>
  <si>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</si>
  <si>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</si>
  <si>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</si>
  <si>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</si>
  <si>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</si>
  <si>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</si>
  <si>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</si>
  <si>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</si>
  <si>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</si>
  <si>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</si>
  <si>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</si>
  <si>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</si>
  <si>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</si>
  <si>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</si>
  <si>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</si>
  <si>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</si>
  <si>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</si>
  <si>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</si>
  <si>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</si>
  <si>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</si>
  <si>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</si>
  <si>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</si>
  <si>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</si>
  <si>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</si>
  <si>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</si>
  <si>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</si>
  <si>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</si>
  <si>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</si>
  <si>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</si>
  <si>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</si>
  <si>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</si>
  <si>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</si>
  <si>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</si>
  <si>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</si>
  <si>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</si>
  <si>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</si>
  <si>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</si>
  <si>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</si>
  <si>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</si>
  <si>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</si>
  <si>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</si>
  <si>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</si>
  <si>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</si>
  <si>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</si>
  <si>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</si>
  <si>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</si>
  <si>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</si>
  <si>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</si>
  <si>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</si>
  <si>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</si>
  <si>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</si>
  <si>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</si>
  <si>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</si>
  <si>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</si>
  <si>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</si>
  <si>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</si>
  <si>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</si>
  <si>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</si>
  <si>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</si>
  <si>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</si>
  <si>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</si>
  <si>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</si>
  <si>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</si>
  <si>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</si>
  <si>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</si>
  <si>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</si>
  <si>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</si>
  <si>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</si>
  <si>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</si>
  <si>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</si>
  <si>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</si>
  <si>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</si>
  <si>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</si>
  <si>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</si>
  <si>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</si>
  <si>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</si>
  <si>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</si>
  <si>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</si>
  <si>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</si>
  <si>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</si>
  <si>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</si>
  <si>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</si>
  <si>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</si>
  <si>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</si>
  <si>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</si>
  <si>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</si>
  <si>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</si>
  <si>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</si>
  <si>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</si>
  <si>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</si>
  <si>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</si>
  <si>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</si>
  <si>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</si>
  <si>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</si>
  <si>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</si>
  <si>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</si>
  <si>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</si>
  <si>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</si>
  <si>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</si>
  <si>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</si>
  <si>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</si>
  <si>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</si>
  <si>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</si>
  <si>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</si>
  <si>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</si>
  <si>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</si>
  <si>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</si>
  <si>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</si>
  <si>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</si>
  <si>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</si>
  <si>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</si>
  <si>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</si>
  <si>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</si>
  <si>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</si>
  <si>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</si>
  <si>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</si>
  <si>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</si>
  <si>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</si>
  <si>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</si>
  <si>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</si>
  <si>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</si>
  <si>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</si>
  <si>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</si>
  <si>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</si>
  <si>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</si>
  <si>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</si>
  <si>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</si>
  <si>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</si>
  <si>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</si>
  <si>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</si>
  <si>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</si>
  <si>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</si>
  <si>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</si>
  <si>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</si>
  <si>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</si>
  <si>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</si>
  <si>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</si>
  <si>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</si>
  <si>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</si>
  <si>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</si>
  <si>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</si>
  <si>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</si>
  <si>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</si>
  <si>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</si>
  <si>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</si>
  <si>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</si>
  <si>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</si>
  <si>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</si>
  <si>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</si>
  <si>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</si>
  <si>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</si>
  <si>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</si>
  <si>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</si>
  <si>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</si>
  <si>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</si>
  <si>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</si>
  <si>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</si>
  <si>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</si>
  <si>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</si>
  <si>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</si>
  <si>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</si>
  <si>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</si>
  <si>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</si>
  <si>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</si>
  <si>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</si>
  <si>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</si>
  <si>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</si>
  <si>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</si>
  <si>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</si>
  <si>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</si>
  <si>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</si>
  <si>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</si>
  <si>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</si>
  <si>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</si>
  <si>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</si>
  <si>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</si>
  <si>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</si>
  <si>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</si>
  <si>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</si>
  <si>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</si>
  <si>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</si>
  <si>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</si>
  <si>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</si>
  <si>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</si>
  <si>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</si>
  <si>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</si>
  <si>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</si>
  <si>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</si>
  <si>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</si>
  <si>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</si>
  <si>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</si>
  <si>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</si>
  <si>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</si>
  <si>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</si>
  <si>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</si>
  <si>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</si>
  <si>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</si>
  <si>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</si>
  <si>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</si>
  <si>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</si>
  <si>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</si>
  <si>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</si>
  <si>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</si>
  <si>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</si>
  <si>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</si>
  <si>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</si>
  <si>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</si>
  <si>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</si>
  <si>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</si>
  <si>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</si>
  <si>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</si>
  <si>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</si>
  <si>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</si>
  <si>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</si>
  <si>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</si>
  <si>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</si>
  <si>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</si>
  <si>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</si>
  <si>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</si>
  <si>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</si>
  <si>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</si>
  <si>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</si>
  <si>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</si>
  <si>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</si>
  <si>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</si>
  <si>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</si>
  <si>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</si>
  <si>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</si>
  <si>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</si>
  <si>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</si>
  <si>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</si>
  <si>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</si>
  <si>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</si>
  <si>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</si>
  <si>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</si>
  <si>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</si>
  <si>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</si>
  <si>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</si>
  <si>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</si>
  <si>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</si>
  <si>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</si>
  <si>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</si>
  <si>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</si>
  <si>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</si>
  <si>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</si>
  <si>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</si>
  <si>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</si>
  <si>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</si>
  <si>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</si>
  <si>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</si>
  <si>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</si>
  <si>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</si>
  <si>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</si>
  <si>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</si>
  <si>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</si>
  <si>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</si>
  <si>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</si>
  <si>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</si>
  <si>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</si>
  <si>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</si>
  <si>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</si>
  <si>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</si>
  <si>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</si>
  <si>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</si>
  <si>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</si>
  <si>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</si>
  <si>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</si>
  <si>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</si>
  <si>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</si>
  <si>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</si>
  <si>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</si>
  <si>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</si>
  <si>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</si>
  <si>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</si>
  <si>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</si>
  <si>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</si>
  <si>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</si>
  <si>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</si>
  <si>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</si>
  <si>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</si>
  <si>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</si>
  <si>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</si>
  <si>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</si>
  <si>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</si>
  <si>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</si>
  <si>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</si>
  <si>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</si>
  <si>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</si>
  <si>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</si>
  <si>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</si>
  <si>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</si>
  <si>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</si>
  <si>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</si>
  <si>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</si>
  <si>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</si>
  <si>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</si>
  <si>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</si>
  <si>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</si>
  <si>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</si>
  <si>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</si>
  <si>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</si>
  <si>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</si>
  <si>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</si>
  <si>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</si>
  <si>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</si>
  <si>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</si>
  <si>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</si>
  <si>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</si>
  <si>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</si>
  <si>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</si>
  <si>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</si>
  <si>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</si>
  <si>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</si>
  <si>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</si>
  <si>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</si>
  <si>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</si>
  <si>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</si>
  <si>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</si>
  <si>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</si>
  <si>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</si>
  <si>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</si>
  <si>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</si>
  <si>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</si>
  <si>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</si>
  <si>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</si>
  <si>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</si>
  <si>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</si>
  <si>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</si>
  <si>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</si>
  <si>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</si>
  <si>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</si>
  <si>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</si>
  <si>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</si>
  <si>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</si>
  <si>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</si>
  <si>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</si>
  <si>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</si>
  <si>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</si>
  <si>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</si>
  <si>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</si>
  <si>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</si>
  <si>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</si>
  <si>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</si>
  <si>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</si>
  <si>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</si>
  <si>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</si>
  <si>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</si>
  <si>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</si>
  <si>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</si>
  <si>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</si>
  <si>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</si>
  <si>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</si>
  <si>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</si>
  <si>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</si>
  <si>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</si>
  <si>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</si>
  <si>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</si>
  <si>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</si>
  <si>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</si>
  <si>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</si>
  <si>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</si>
  <si>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</si>
  <si>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</si>
  <si>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</si>
  <si>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</si>
  <si>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</si>
  <si>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</si>
  <si>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</si>
  <si>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</si>
  <si>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</si>
  <si>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</si>
  <si>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</si>
  <si>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</si>
  <si>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</si>
  <si>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</si>
  <si>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</si>
  <si>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</si>
  <si>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</si>
  <si>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</si>
  <si>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</si>
  <si>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</si>
  <si>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</si>
  <si>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</si>
  <si>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</si>
  <si>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</si>
  <si>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</si>
  <si>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</si>
  <si>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</si>
  <si>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</si>
  <si>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</si>
  <si>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</si>
  <si>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</si>
  <si>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</si>
  <si>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</si>
  <si>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</si>
  <si>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</si>
  <si>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</si>
  <si>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</si>
  <si>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</si>
  <si>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</si>
  <si>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</si>
  <si>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</si>
  <si>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</si>
  <si>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</si>
  <si>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</si>
  <si>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</si>
  <si>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</si>
  <si>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</si>
  <si>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</si>
  <si>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</si>
  <si>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</si>
  <si>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</si>
  <si>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</si>
  <si>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</si>
  <si>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</si>
  <si>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</si>
  <si>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</si>
  <si>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</si>
  <si>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</si>
  <si>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</si>
  <si>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</si>
  <si>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</si>
  <si>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</si>
  <si>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</si>
  <si>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</si>
  <si>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</si>
  <si>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</si>
  <si>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</si>
  <si>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</si>
  <si>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</si>
  <si>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</si>
  <si>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</si>
  <si>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</si>
  <si>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</si>
  <si>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</si>
  <si>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</si>
  <si>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</si>
  <si>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</si>
  <si>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</si>
  <si>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</si>
  <si>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</si>
  <si>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</si>
  <si>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</si>
  <si>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</si>
  <si>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</si>
  <si>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</si>
  <si>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</si>
  <si>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</si>
  <si>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</si>
  <si>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</si>
  <si>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</si>
  <si>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</si>
  <si>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</si>
  <si>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</si>
  <si>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</si>
  <si>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</si>
  <si>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</si>
  <si>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</si>
  <si>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</si>
  <si>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</si>
  <si>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</si>
  <si>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</si>
  <si>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</si>
  <si>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</si>
  <si>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</si>
  <si>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</si>
  <si>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</si>
  <si>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</si>
  <si>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</si>
  <si>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</si>
  <si>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</si>
  <si>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</si>
  <si>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</si>
  <si>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</si>
  <si>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</si>
  <si>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</si>
  <si>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</si>
  <si>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</si>
  <si>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</si>
  <si>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</si>
  <si>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</si>
  <si>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</si>
  <si>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</si>
  <si>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</si>
  <si>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</si>
  <si>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</si>
  <si>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</si>
  <si>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</si>
  <si>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</si>
  <si>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</si>
  <si>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</si>
  <si>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</si>
  <si>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</si>
  <si>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</si>
  <si>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</si>
  <si>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</si>
  <si>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</si>
  <si>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</si>
  <si>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</si>
  <si>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</si>
  <si>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</si>
  <si>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</si>
  <si>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</si>
  <si>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</si>
  <si>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</si>
  <si>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</si>
  <si>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</si>
  <si>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</si>
  <si>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</si>
  <si>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</si>
  <si>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</si>
  <si>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</si>
  <si>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</si>
  <si>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</si>
  <si>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</si>
  <si>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</si>
  <si>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</si>
  <si>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</si>
  <si>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</si>
  <si>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</si>
  <si>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</si>
  <si>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</si>
  <si>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</si>
  <si>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</si>
  <si>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</si>
  <si>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</si>
  <si>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</si>
  <si>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</si>
  <si>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</si>
  <si>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</si>
  <si>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</si>
  <si>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</si>
  <si>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</si>
  <si>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</si>
  <si>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</si>
  <si>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</si>
  <si>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</si>
  <si>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</si>
  <si>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</si>
  <si>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</si>
  <si>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</si>
  <si>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</si>
  <si>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</si>
  <si>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</si>
  <si>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</si>
  <si>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</si>
  <si>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</si>
  <si>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</si>
  <si>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</si>
  <si>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</si>
  <si>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</si>
  <si>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</si>
  <si>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</si>
  <si>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</si>
  <si>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</si>
  <si>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</si>
  <si>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</si>
  <si>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</si>
  <si>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</si>
  <si>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</si>
  <si>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</si>
  <si>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</si>
  <si>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</si>
  <si>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</si>
  <si>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</si>
  <si>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</si>
  <si>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</si>
  <si>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</si>
  <si>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</si>
  <si>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</si>
  <si>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</si>
  <si>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</si>
  <si>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</si>
  <si>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</si>
  <si>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</si>
  <si>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</si>
  <si>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</si>
  <si>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</si>
  <si>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</si>
  <si>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</si>
  <si>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</si>
  <si>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</si>
  <si>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</si>
  <si>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</si>
  <si>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</si>
  <si>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</si>
  <si>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</si>
  <si>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</si>
  <si>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</si>
  <si>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</si>
  <si>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</si>
  <si>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</si>
  <si>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</si>
  <si>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</si>
  <si>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</si>
  <si>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</si>
  <si>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</si>
  <si>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</si>
  <si>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</si>
  <si>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</si>
  <si>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</si>
  <si>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</si>
  <si>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</si>
  <si>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</si>
  <si>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</si>
  <si>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</si>
  <si>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</si>
  <si>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</si>
  <si>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</si>
  <si>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</si>
  <si>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</si>
  <si>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</si>
  <si>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</si>
  <si>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</si>
  <si>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</si>
  <si>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</si>
  <si>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</si>
  <si>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</si>
  <si>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</si>
  <si>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</si>
  <si>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</si>
  <si>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</si>
  <si>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</si>
  <si>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</si>
  <si>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</si>
  <si>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</si>
  <si>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</si>
  <si>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</si>
  <si>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</si>
  <si>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</si>
  <si>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</si>
  <si>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</si>
  <si>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</si>
  <si>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</si>
  <si>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</si>
  <si>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</si>
  <si>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</si>
  <si>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</si>
  <si>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</si>
  <si>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</si>
  <si>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</si>
  <si>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</si>
  <si>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</si>
  <si>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</si>
  <si>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</si>
  <si>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</si>
  <si>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</si>
  <si>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</si>
  <si>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</si>
  <si>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</si>
  <si>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</si>
  <si>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</si>
  <si>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</si>
  <si>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</si>
  <si>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</si>
  <si>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</si>
  <si>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</si>
  <si>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</si>
  <si>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</si>
  <si>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</si>
  <si>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</si>
  <si>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</si>
  <si>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</si>
  <si>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</si>
  <si>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</si>
  <si>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</si>
  <si>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</si>
  <si>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</si>
  <si>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</si>
  <si>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</si>
  <si>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</si>
  <si>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</si>
  <si>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</si>
  <si>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</si>
  <si>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</si>
  <si>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</si>
  <si>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</si>
  <si>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</si>
  <si>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</si>
  <si>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</si>
  <si>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</si>
  <si>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</si>
  <si>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</si>
  <si>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</si>
  <si>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</si>
  <si>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</si>
  <si>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</si>
  <si>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</si>
  <si>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</si>
  <si>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</si>
  <si>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</si>
  <si>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</si>
  <si>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</si>
  <si>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</si>
  <si>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</si>
  <si>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</si>
  <si>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</si>
  <si>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</si>
  <si>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</si>
  <si>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</si>
  <si>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</si>
  <si>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</si>
  <si>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</si>
  <si>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</si>
  <si>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</si>
  <si>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</si>
  <si>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</si>
  <si>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</si>
  <si>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</si>
  <si>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</si>
  <si>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</si>
  <si>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</si>
  <si>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</si>
  <si>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</si>
  <si>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</si>
  <si>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</si>
  <si>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</si>
  <si>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</si>
  <si>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</si>
  <si>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</si>
  <si>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</si>
  <si>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</si>
  <si>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</si>
  <si>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</si>
  <si>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</si>
  <si>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</si>
  <si>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</si>
  <si>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</si>
  <si>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</si>
  <si>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</si>
  <si>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</si>
  <si>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</si>
  <si>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</si>
  <si>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</si>
  <si>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</si>
  <si>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</si>
  <si>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</si>
  <si>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</si>
  <si>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</si>
  <si>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</si>
  <si>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</si>
  <si>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</si>
  <si>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</si>
  <si>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</si>
  <si>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</si>
  <si>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</si>
  <si>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</si>
  <si>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</si>
  <si>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</si>
  <si>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</si>
  <si>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</si>
  <si>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</si>
  <si>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</si>
  <si>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</si>
  <si>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</si>
  <si>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</si>
  <si>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</si>
  <si>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</si>
  <si>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</si>
  <si>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</si>
  <si>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</si>
  <si>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</si>
  <si>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</si>
  <si>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</si>
  <si>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</si>
  <si>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</si>
  <si>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</si>
  <si>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</si>
  <si>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</si>
  <si>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</si>
  <si>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</si>
  <si>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</si>
  <si>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</si>
  <si>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</si>
  <si>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</si>
  <si>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</si>
  <si>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</si>
  <si>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</si>
  <si>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</si>
  <si>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</si>
  <si>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</si>
  <si>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</si>
  <si>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</si>
  <si>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</si>
  <si>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</si>
  <si>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</si>
  <si>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</si>
  <si>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</si>
  <si>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</si>
  <si>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</si>
  <si>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</si>
  <si>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</si>
  <si>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</si>
  <si>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</si>
  <si>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</si>
  <si>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</si>
  <si>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</si>
  <si>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</si>
  <si>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</si>
  <si>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</si>
  <si>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</si>
  <si>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</si>
  <si>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</si>
  <si>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</si>
  <si>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</si>
  <si>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</si>
  <si>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</si>
  <si>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</si>
  <si>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</si>
  <si>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</si>
  <si>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</si>
  <si>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</si>
  <si>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</si>
  <si>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</si>
  <si>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</si>
  <si>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</si>
  <si>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</si>
  <si>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</si>
  <si>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</si>
  <si>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</si>
  <si>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</si>
  <si>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</si>
  <si>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</si>
  <si>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</si>
  <si>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</si>
  <si>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</si>
  <si>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</si>
  <si>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</si>
  <si>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</si>
  <si>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</si>
  <si>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</si>
  <si>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</si>
  <si>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</si>
  <si>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</si>
  <si>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</si>
  <si>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</si>
  <si>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</si>
  <si>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</si>
  <si>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</si>
  <si>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</si>
  <si>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</si>
  <si>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</si>
  <si>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</si>
  <si>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</si>
  <si>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</si>
  <si>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</si>
  <si>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</si>
  <si>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</si>
  <si>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</si>
  <si>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</si>
  <si>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</si>
  <si>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</si>
  <si>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</si>
  <si>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</si>
  <si>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</si>
  <si>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</si>
  <si>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</si>
  <si>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</si>
  <si>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</si>
  <si>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</si>
  <si>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</si>
  <si>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</si>
  <si>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</si>
  <si>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</si>
  <si>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</si>
  <si>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</si>
  <si>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</si>
  <si>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</si>
  <si>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</si>
  <si>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</si>
  <si>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</si>
  <si>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</si>
  <si>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</si>
  <si>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</si>
  <si>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</si>
  <si>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</si>
  <si>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</si>
  <si>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</si>
  <si>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</si>
  <si>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</si>
  <si>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</si>
  <si>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</si>
  <si>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</si>
  <si>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</si>
  <si>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</si>
  <si>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</si>
  <si>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</si>
  <si>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</si>
  <si>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</si>
  <si>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</si>
  <si>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</si>
  <si>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</si>
  <si>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</si>
  <si>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</si>
  <si>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</si>
  <si>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</si>
  <si>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</si>
  <si>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</si>
  <si>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</si>
  <si>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</si>
  <si>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</si>
  <si>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</si>
  <si>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</si>
  <si>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</si>
  <si>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</si>
  <si>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</si>
  <si>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</si>
  <si>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</si>
  <si>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</si>
  <si>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</si>
  <si>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</si>
  <si>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</si>
  <si>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</si>
  <si>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</si>
  <si>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</si>
  <si>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</si>
  <si>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</si>
  <si>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</si>
  <si>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</si>
  <si>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</si>
  <si>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</si>
  <si>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</si>
  <si>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</si>
  <si>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</si>
  <si>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</si>
  <si>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</si>
  <si>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</si>
  <si>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</si>
  <si>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</si>
  <si>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</si>
  <si>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</si>
  <si>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</si>
  <si>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</si>
  <si>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</si>
  <si>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</si>
  <si>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</si>
  <si>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</si>
  <si>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</si>
  <si>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</si>
  <si>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</si>
  <si>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</si>
  <si>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</si>
  <si>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</si>
  <si>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</si>
  <si>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</si>
  <si>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</si>
  <si>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</si>
  <si>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</si>
  <si>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</si>
  <si>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</si>
  <si>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</si>
  <si>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</si>
  <si>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</si>
  <si>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</si>
  <si>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</si>
  <si>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</si>
  <si>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</si>
  <si>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</si>
  <si>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</si>
  <si>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</si>
  <si>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</si>
  <si>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</si>
  <si>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</si>
  <si>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</si>
  <si>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</si>
  <si>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</si>
  <si>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</si>
  <si>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</si>
  <si>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</si>
  <si>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</si>
  <si>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</si>
  <si>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</si>
  <si>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</si>
  <si>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</si>
  <si>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</si>
  <si>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</si>
  <si>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</si>
  <si>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</si>
  <si>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</si>
  <si>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</si>
  <si>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</si>
  <si>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</si>
  <si>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</si>
  <si>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</si>
  <si>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</si>
  <si>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</si>
  <si>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</si>
  <si>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</si>
  <si>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</si>
  <si>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</si>
  <si>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</si>
  <si>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</si>
  <si>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</si>
  <si>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</si>
  <si>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</si>
  <si>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</si>
  <si>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</si>
  <si>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</si>
  <si>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</si>
  <si>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</si>
  <si>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</si>
  <si>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</si>
  <si>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</si>
  <si>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</si>
  <si>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</si>
  <si>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</si>
  <si>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</si>
  <si>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</si>
  <si>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</si>
  <si>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</si>
  <si>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</si>
  <si>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</si>
  <si>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</si>
  <si>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</si>
  <si>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</si>
  <si>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</si>
  <si>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</si>
  <si>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</si>
  <si>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</si>
  <si>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</si>
  <si>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</si>
  <si>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</si>
  <si>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</si>
  <si>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</si>
  <si>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</si>
  <si>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</si>
  <si>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</si>
  <si>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</si>
  <si>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</si>
  <si>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</si>
  <si>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</si>
  <si>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</si>
  <si>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</si>
  <si>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</si>
  <si>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</si>
  <si>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</si>
  <si>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</si>
  <si>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</si>
  <si>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</si>
  <si>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</si>
  <si>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</si>
  <si>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</si>
  <si>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</si>
  <si>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</si>
  <si>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</si>
  <si>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</si>
  <si>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</si>
  <si>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</si>
  <si>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</si>
  <si>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</si>
  <si>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</si>
  <si>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</si>
  <si>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</si>
  <si>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</si>
  <si>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</si>
  <si>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</si>
  <si>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</si>
  <si>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</si>
  <si>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</si>
  <si>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</si>
  <si>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</si>
  <si>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</si>
  <si>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</si>
  <si>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</si>
  <si>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</si>
  <si>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</si>
  <si>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</si>
  <si>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</si>
  <si>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</si>
  <si>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</si>
  <si>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</si>
  <si>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</si>
  <si>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</si>
  <si>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</si>
  <si>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</si>
  <si>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</si>
  <si>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</si>
  <si>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</si>
  <si>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</si>
  <si>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</si>
  <si>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</si>
  <si>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</si>
  <si>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</si>
  <si>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</si>
  <si>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</si>
  <si>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</si>
  <si>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</si>
  <si>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</si>
  <si>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</si>
  <si>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</si>
  <si>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</si>
  <si>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</si>
  <si>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</si>
  <si>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</si>
  <si>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</si>
  <si>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</si>
  <si>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</si>
  <si>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</si>
  <si>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</si>
  <si>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</si>
  <si>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</si>
  <si>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</si>
  <si>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</si>
  <si>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</si>
  <si>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</si>
  <si>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</si>
  <si>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</si>
  <si>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</si>
  <si>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</si>
  <si>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</si>
  <si>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</si>
  <si>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</si>
  <si>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</si>
  <si>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</si>
  <si>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</si>
  <si>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</si>
  <si>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</si>
  <si>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</si>
  <si>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</si>
  <si>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</si>
  <si>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</si>
  <si>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</si>
  <si>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</si>
  <si>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</si>
  <si>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</si>
  <si>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</si>
  <si>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</si>
  <si>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</si>
  <si>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</si>
  <si>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</si>
  <si>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</si>
  <si>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</si>
  <si>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</si>
  <si>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</si>
  <si>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</si>
  <si>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</si>
  <si>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</si>
  <si>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</si>
  <si>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</si>
  <si>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</si>
  <si>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</si>
  <si>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</si>
  <si>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</si>
  <si>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</si>
  <si>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</si>
  <si>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</si>
  <si>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</si>
  <si>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</si>
  <si>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</si>
  <si>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</si>
  <si>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</si>
  <si>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</si>
  <si>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</si>
  <si>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</si>
  <si>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</si>
  <si>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</si>
  <si>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</si>
  <si>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</si>
  <si>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</si>
  <si>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</si>
  <si>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</si>
  <si>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</si>
  <si>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</si>
  <si>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</si>
  <si>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</si>
  <si>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</si>
  <si>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</si>
  <si>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</si>
  <si>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</si>
  <si>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</si>
  <si>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</si>
  <si>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</si>
  <si>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</si>
  <si>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</si>
  <si>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</si>
  <si>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</si>
  <si>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</si>
  <si>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</si>
  <si>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</si>
  <si>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</si>
  <si>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</si>
  <si>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</si>
  <si>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</si>
  <si>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</si>
  <si>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</si>
  <si>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</si>
  <si>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</si>
  <si>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</si>
  <si>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</si>
  <si>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</si>
  <si>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</si>
  <si>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</si>
  <si>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</si>
  <si>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</si>
  <si>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</si>
  <si>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</si>
  <si>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</si>
  <si>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</si>
  <si>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</si>
  <si>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</si>
  <si>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</si>
  <si>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</si>
  <si>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</si>
  <si>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</si>
  <si>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</si>
  <si>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</si>
  <si>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</si>
  <si>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</si>
  <si>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</si>
  <si>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</si>
  <si>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</si>
  <si>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</si>
  <si>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</si>
  <si>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</si>
  <si>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</si>
  <si>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</si>
  <si>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</si>
  <si>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</si>
  <si>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</si>
  <si>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</si>
  <si>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</si>
  <si>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</si>
  <si>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</si>
  <si>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</si>
  <si>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</si>
  <si>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</si>
  <si>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</si>
  <si>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</si>
  <si>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</si>
  <si>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</si>
  <si>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</si>
  <si>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</si>
  <si>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</si>
  <si>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</si>
  <si>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</si>
  <si>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</si>
  <si>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</si>
  <si>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</si>
  <si>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</si>
  <si>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</si>
  <si>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</si>
  <si>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</si>
  <si>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</si>
  <si>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</si>
  <si>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</si>
  <si>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</si>
  <si>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</si>
  <si>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</si>
  <si>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</si>
  <si>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</si>
  <si>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</si>
  <si>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</si>
  <si>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</si>
  <si>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</si>
  <si>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</si>
  <si>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</si>
  <si>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</si>
  <si>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</si>
  <si>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</si>
  <si>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</si>
  <si>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</si>
  <si>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</si>
  <si>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</si>
  <si>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</si>
  <si>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</si>
  <si>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</si>
  <si>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</si>
  <si>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</si>
  <si>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</si>
  <si>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</si>
  <si>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</si>
  <si>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</si>
  <si>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</si>
  <si>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</si>
  <si>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</si>
  <si>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</si>
  <si>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</si>
  <si>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</si>
  <si>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</si>
  <si>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</si>
  <si>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</si>
  <si>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</si>
  <si>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</si>
  <si>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</si>
  <si>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</si>
  <si>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</si>
  <si>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</si>
  <si>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</si>
  <si>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</si>
  <si>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</si>
  <si>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</si>
  <si>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</si>
  <si>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</si>
  <si>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</si>
  <si>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</si>
  <si>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</si>
  <si>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</si>
  <si>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</si>
  <si>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</si>
  <si>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</si>
  <si>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</si>
  <si>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</si>
  <si>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</si>
  <si>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</si>
  <si>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</si>
  <si>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</si>
  <si>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</si>
  <si>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</si>
  <si>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</si>
  <si>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</si>
  <si>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</si>
  <si>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</si>
  <si>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</si>
  <si>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</si>
  <si>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</si>
  <si>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</si>
  <si>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</si>
  <si>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</si>
  <si>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</si>
  <si>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</si>
  <si>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</si>
  <si>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</si>
  <si>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</si>
  <si>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</si>
  <si>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</si>
  <si>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</si>
  <si>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</si>
  <si>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</si>
  <si>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</si>
  <si>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</si>
  <si>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</si>
  <si>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</si>
  <si>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</si>
  <si>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</si>
  <si>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</si>
  <si>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</si>
  <si>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</si>
  <si>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</si>
  <si>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</si>
  <si>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</si>
  <si>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</si>
  <si>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</si>
  <si>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</si>
  <si>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</si>
  <si>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</si>
  <si>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</si>
  <si>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</si>
  <si>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</si>
  <si>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</si>
  <si>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</si>
  <si>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</si>
  <si>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</si>
  <si>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</si>
  <si>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</si>
  <si>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</si>
  <si>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</si>
  <si>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</si>
  <si>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</si>
  <si>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</si>
  <si>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</si>
  <si>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</si>
  <si>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</si>
  <si>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</si>
  <si>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</si>
  <si>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</si>
  <si>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</si>
  <si>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</si>
  <si>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</si>
  <si>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</si>
  <si>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</si>
  <si>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</si>
  <si>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</si>
  <si>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</si>
  <si>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</si>
  <si>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</si>
  <si>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</si>
  <si>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</si>
  <si>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</si>
  <si>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</si>
  <si>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</si>
  <si>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</si>
  <si>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</si>
  <si>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</si>
  <si>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</si>
  <si>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</si>
  <si>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</si>
  <si>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</si>
  <si>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</si>
  <si>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</si>
  <si>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</si>
  <si>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</si>
  <si>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</si>
  <si>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</si>
  <si>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</si>
  <si>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</si>
  <si>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</si>
  <si>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</si>
  <si>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</si>
  <si>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</si>
  <si>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</si>
  <si>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</si>
  <si>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</si>
  <si>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</si>
  <si>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</si>
  <si>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</si>
  <si>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</si>
  <si>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</si>
  <si>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</si>
  <si>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</si>
  <si>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</si>
  <si>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</si>
  <si>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</si>
  <si>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</si>
  <si>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</si>
  <si>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</si>
  <si>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</si>
  <si>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</si>
  <si>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</si>
  <si>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</si>
  <si>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</si>
  <si>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</si>
  <si>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</si>
  <si>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</si>
  <si>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</si>
  <si>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</si>
  <si>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</si>
  <si>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</si>
  <si>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</si>
  <si>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</si>
  <si>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</si>
  <si>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</si>
  <si>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</si>
  <si>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</si>
  <si>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</si>
  <si>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</si>
  <si>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</si>
  <si>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</si>
  <si>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</si>
  <si>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</si>
  <si>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</si>
  <si>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</si>
  <si>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</si>
  <si>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</si>
  <si>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</si>
  <si>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</si>
  <si>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</si>
  <si>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</si>
  <si>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</si>
  <si>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</si>
  <si>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</si>
  <si>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</si>
  <si>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</si>
  <si>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</si>
  <si>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</si>
  <si>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</si>
  <si>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</si>
  <si>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</si>
  <si>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</si>
  <si>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</si>
  <si>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</si>
  <si>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</si>
  <si>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</si>
  <si>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</si>
  <si>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</si>
  <si>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</si>
  <si>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</si>
  <si>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</si>
  <si>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</si>
  <si>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</si>
  <si>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</si>
  <si>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</si>
  <si>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</si>
  <si>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</si>
  <si>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</si>
  <si>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</si>
  <si>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</si>
  <si>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</si>
  <si>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</si>
  <si>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</si>
  <si>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</si>
  <si>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</si>
  <si>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</si>
  <si>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</si>
  <si>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</si>
  <si>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</si>
  <si>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</si>
  <si>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</si>
  <si>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</si>
  <si>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</si>
  <si>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</si>
  <si>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</si>
  <si>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</si>
  <si>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</si>
  <si>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</si>
  <si>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</si>
  <si>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</si>
  <si>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</si>
  <si>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</si>
  <si>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</si>
  <si>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</si>
  <si>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</si>
  <si>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</si>
  <si>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</si>
  <si>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</si>
  <si>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</si>
  <si>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</si>
  <si>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</si>
  <si>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</si>
  <si>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</si>
  <si>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</si>
  <si>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</si>
  <si>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</si>
  <si>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</si>
  <si>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</si>
  <si>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</si>
  <si>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</si>
  <si>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</si>
  <si>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</si>
  <si>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</si>
  <si>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</si>
  <si>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</si>
  <si>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</si>
  <si>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</si>
  <si>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</si>
  <si>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</si>
  <si>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</si>
  <si>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</si>
  <si>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</si>
  <si>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</si>
  <si>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</si>
  <si>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</si>
  <si>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</si>
  <si>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</si>
  <si>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</si>
  <si>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</si>
  <si>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</si>
  <si>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</si>
  <si>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</si>
  <si>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</si>
  <si>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</si>
  <si>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</si>
  <si>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</si>
  <si>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</si>
  <si>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</si>
  <si>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</si>
  <si>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</si>
  <si>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</si>
  <si>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</si>
  <si>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</si>
  <si>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</si>
  <si>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</si>
  <si>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</si>
  <si>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</si>
  <si>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</si>
  <si>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</si>
  <si>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</si>
  <si>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</si>
  <si>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</si>
  <si>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</si>
  <si>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</si>
  <si>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</si>
  <si>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</si>
  <si>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</si>
  <si>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</si>
  <si>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</si>
  <si>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</si>
  <si>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</si>
  <si>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</si>
  <si>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</si>
  <si>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</si>
  <si>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</si>
  <si>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</si>
  <si>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</si>
  <si>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</si>
  <si>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</si>
  <si>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</si>
  <si>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</si>
  <si>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</si>
  <si>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</si>
  <si>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</si>
  <si>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</si>
  <si>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</si>
  <si>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</si>
  <si>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</si>
  <si>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</si>
  <si>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</si>
  <si>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</si>
  <si>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</si>
  <si>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</si>
  <si>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</si>
  <si>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</si>
  <si>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</si>
  <si>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</si>
  <si>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</si>
  <si>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</si>
  <si>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</si>
  <si>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</si>
  <si>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</si>
  <si>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</si>
  <si>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</si>
  <si>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</si>
  <si>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</si>
  <si>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</si>
  <si>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</si>
  <si>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</si>
  <si>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</si>
  <si>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</si>
  <si>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</si>
  <si>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</si>
  <si>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</si>
  <si>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</si>
  <si>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</si>
  <si>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</si>
  <si>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</si>
  <si>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</si>
  <si>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</si>
  <si>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</si>
  <si>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</si>
  <si>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</si>
  <si>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</si>
  <si>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</si>
  <si>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</si>
  <si>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</si>
  <si>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</si>
  <si>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</si>
  <si>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</si>
  <si>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</si>
  <si>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</si>
  <si>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</si>
  <si>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</si>
  <si>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</si>
  <si>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</si>
  <si>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</si>
  <si>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</si>
  <si>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</si>
  <si>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</si>
  <si>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</si>
  <si>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</si>
  <si>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</si>
  <si>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</si>
  <si>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</si>
  <si>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</si>
  <si>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</si>
  <si>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</si>
  <si>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</si>
  <si>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</si>
  <si>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</si>
  <si>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</si>
  <si>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</si>
  <si>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</si>
  <si>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</si>
  <si>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</si>
  <si>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</si>
  <si>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</si>
  <si>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</si>
  <si>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</si>
  <si>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</si>
  <si>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</si>
  <si>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</si>
  <si>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</si>
  <si>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</si>
  <si>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</si>
  <si>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</si>
  <si>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</si>
  <si>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</si>
  <si>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</si>
  <si>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</si>
  <si>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</si>
  <si>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</si>
  <si>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</si>
  <si>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</si>
  <si>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</si>
  <si>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</si>
  <si>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</si>
  <si>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</si>
  <si>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</si>
  <si>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</si>
  <si>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</si>
  <si>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</si>
  <si>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</si>
  <si>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</si>
  <si>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</si>
  <si>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</si>
  <si>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</si>
  <si>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</si>
  <si>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</si>
  <si>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</si>
  <si>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</si>
  <si>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</si>
  <si>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</si>
  <si>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</si>
  <si>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</si>
  <si>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</si>
  <si>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</si>
  <si>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</si>
  <si>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</si>
  <si>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</si>
  <si>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</si>
  <si>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</si>
  <si>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</si>
  <si>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</si>
  <si>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</si>
  <si>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</si>
  <si>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</si>
  <si>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</si>
  <si>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</si>
  <si>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</si>
  <si>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</si>
  <si>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</si>
  <si>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</si>
  <si>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</si>
  <si>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</si>
  <si>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</si>
  <si>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</si>
  <si>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</si>
  <si>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</si>
  <si>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</si>
  <si>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</si>
  <si>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</si>
  <si>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</si>
  <si>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</si>
  <si>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</si>
  <si>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</si>
  <si>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</si>
  <si>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</si>
  <si>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</si>
  <si>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</si>
  <si>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</si>
  <si>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</si>
  <si>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</si>
  <si>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</si>
  <si>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</si>
  <si>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</si>
  <si>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</si>
  <si>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</si>
  <si>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</si>
  <si>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</si>
  <si>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</si>
  <si>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</si>
  <si>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</si>
  <si>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</si>
  <si>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</si>
  <si>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</si>
  <si>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</si>
  <si>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</si>
  <si>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</si>
  <si>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</si>
  <si>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</si>
  <si>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</si>
  <si>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</si>
  <si>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</si>
  <si>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</si>
  <si>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</si>
  <si>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</si>
  <si>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</si>
  <si>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</si>
  <si>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</si>
  <si>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</si>
  <si>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</si>
  <si>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</si>
  <si>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</si>
  <si>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</si>
  <si>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</si>
  <si>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</si>
  <si>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</si>
  <si>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</si>
  <si>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</si>
  <si>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</si>
  <si>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</si>
  <si>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</si>
  <si>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</si>
  <si>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</si>
  <si>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</si>
  <si>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</si>
  <si>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</si>
  <si>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</si>
  <si>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</si>
  <si>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</si>
  <si>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</si>
  <si>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</si>
  <si>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</si>
  <si>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</si>
  <si>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</si>
  <si>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</si>
  <si>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</si>
  <si>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</si>
  <si>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</si>
  <si>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</si>
  <si>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</si>
  <si>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</si>
  <si>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</si>
  <si>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</si>
  <si>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</si>
  <si>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</si>
  <si>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</si>
  <si>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</si>
  <si>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</si>
  <si>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</si>
  <si>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</si>
  <si>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</si>
  <si>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</si>
  <si>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</si>
  <si>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</si>
  <si>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</si>
  <si>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</si>
  <si>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</si>
  <si>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</si>
  <si>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</si>
  <si>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</si>
  <si>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</si>
  <si>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</si>
  <si>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</si>
  <si>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</si>
  <si>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</si>
  <si>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</si>
  <si>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</si>
  <si>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</si>
  <si>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</si>
  <si>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</si>
  <si>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</si>
  <si>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</si>
  <si>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</si>
  <si>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</si>
  <si>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</si>
  <si>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</si>
  <si>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</si>
  <si>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</si>
  <si>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</si>
  <si>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</si>
  <si>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</si>
  <si>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</si>
  <si>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</si>
  <si>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</si>
  <si>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</si>
  <si>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</si>
  <si>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</si>
  <si>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</si>
  <si>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</si>
  <si>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</si>
  <si>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</si>
  <si>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</si>
  <si>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</si>
  <si>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</si>
  <si>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</si>
  <si>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</si>
  <si>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</si>
  <si>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</si>
  <si>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</si>
  <si>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</si>
  <si>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</si>
  <si>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</si>
  <si>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</si>
  <si>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</si>
  <si>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</si>
  <si>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</si>
  <si>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</si>
  <si>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</si>
  <si>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</si>
  <si>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</si>
  <si>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</si>
  <si>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</si>
  <si>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</si>
  <si>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</si>
  <si>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</si>
  <si>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</si>
  <si>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</si>
  <si>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</si>
  <si>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</si>
  <si>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</si>
  <si>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</si>
  <si>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</si>
  <si>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</si>
  <si>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</si>
  <si>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</si>
  <si>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</si>
  <si>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</si>
  <si>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</si>
  <si>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</si>
  <si>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</si>
  <si>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</si>
  <si>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</si>
  <si>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</si>
  <si>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</si>
  <si>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</si>
  <si>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</si>
  <si>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</si>
  <si>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</si>
  <si>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</si>
  <si>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</si>
  <si>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</si>
  <si>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</si>
  <si>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</si>
  <si>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</si>
  <si>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</si>
  <si>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</si>
  <si>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</si>
  <si>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</si>
  <si>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</si>
  <si>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</si>
  <si>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</si>
  <si>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</si>
  <si>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</si>
  <si>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</si>
  <si>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</si>
  <si>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</si>
  <si>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</si>
  <si>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</si>
  <si>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</si>
  <si>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</si>
  <si>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</si>
  <si>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</si>
  <si>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</si>
  <si>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</si>
  <si>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</si>
  <si>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</si>
  <si>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</si>
  <si>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</si>
  <si>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</si>
  <si>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</si>
  <si>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</si>
  <si>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</si>
  <si>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</si>
  <si>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</si>
  <si>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</si>
  <si>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</si>
  <si>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</si>
  <si>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</si>
  <si>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</si>
  <si>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</si>
  <si>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</si>
  <si>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</si>
  <si>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</si>
  <si>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</si>
  <si>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</si>
  <si>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</si>
  <si>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</si>
  <si>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</si>
  <si>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</si>
  <si>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</si>
  <si>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</si>
  <si>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</si>
  <si>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</si>
  <si>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</si>
  <si>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</si>
  <si>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</si>
  <si>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</si>
  <si>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</si>
  <si>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</si>
  <si>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</si>
  <si>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</si>
  <si>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</si>
  <si>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</si>
  <si>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</si>
  <si>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</si>
  <si>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</si>
  <si>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</si>
  <si>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</si>
  <si>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</si>
  <si>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</si>
  <si>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</si>
  <si>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</si>
  <si>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</si>
  <si>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</si>
  <si>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</si>
  <si>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</si>
  <si>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</si>
  <si>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</si>
  <si>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</si>
  <si>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</si>
  <si>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</si>
  <si>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</si>
  <si>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</si>
  <si>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</si>
  <si>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</si>
  <si>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</si>
  <si>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</si>
  <si>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</si>
  <si>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</si>
  <si>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</si>
  <si>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</si>
  <si>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</si>
  <si>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</si>
  <si>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</si>
  <si>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</si>
  <si>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</si>
  <si>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</si>
  <si>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</si>
  <si>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</si>
  <si>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</si>
  <si>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</si>
  <si>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</si>
  <si>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</si>
  <si>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</si>
  <si>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</si>
  <si>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</si>
  <si>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</si>
  <si>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</si>
  <si>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</si>
  <si>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</si>
  <si>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</si>
  <si>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</si>
  <si>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</si>
  <si>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</si>
  <si>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</si>
  <si>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</si>
  <si>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</si>
  <si>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</si>
  <si>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</si>
  <si>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</si>
  <si>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</si>
  <si>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</si>
  <si>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</si>
  <si>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</si>
  <si>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</si>
  <si>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</si>
  <si>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</si>
  <si>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</si>
  <si>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</si>
  <si>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</si>
  <si>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</si>
  <si>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</si>
  <si>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</si>
  <si>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</si>
  <si>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</si>
  <si>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</si>
  <si>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</si>
  <si>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</si>
  <si>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</si>
  <si>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</si>
  <si>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</si>
  <si>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</si>
  <si>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</si>
  <si>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</si>
  <si>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</si>
  <si>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</si>
  <si>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</si>
  <si>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</si>
  <si>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</si>
  <si>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</si>
  <si>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</si>
  <si>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</si>
  <si>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</si>
  <si>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</si>
  <si>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</si>
  <si>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</si>
  <si>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</si>
  <si>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</si>
  <si>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</si>
  <si>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</si>
  <si>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</si>
  <si>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</si>
  <si>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</si>
  <si>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</si>
  <si>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</si>
  <si>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</si>
  <si>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</si>
  <si>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</si>
  <si>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</si>
  <si>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</si>
  <si>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</si>
  <si>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</si>
  <si>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</si>
  <si>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</si>
  <si>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</si>
  <si>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</si>
  <si>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</si>
  <si>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</si>
  <si>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</si>
  <si>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</si>
  <si>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</si>
  <si>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</si>
  <si>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</si>
  <si>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</si>
  <si>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</si>
  <si>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</si>
  <si>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</si>
  <si>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</si>
  <si>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</si>
  <si>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</si>
  <si>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</si>
  <si>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</si>
  <si>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</si>
  <si>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</si>
  <si>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</si>
  <si>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</si>
  <si>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</si>
  <si>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</si>
  <si>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</si>
  <si>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</si>
  <si>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</si>
  <si>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</si>
  <si>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</si>
  <si>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</si>
  <si>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</si>
  <si>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</si>
  <si>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</si>
  <si>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</si>
  <si>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</si>
  <si>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</si>
  <si>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</si>
  <si>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</si>
  <si>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</si>
  <si>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</si>
  <si>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</si>
  <si>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</si>
  <si>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</si>
  <si>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</si>
  <si>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</si>
  <si>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</si>
  <si>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</si>
  <si>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</si>
  <si>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</si>
  <si>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</si>
  <si>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</si>
  <si>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</si>
  <si>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</si>
  <si>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</si>
  <si>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</si>
  <si>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</si>
  <si>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</si>
  <si>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</si>
  <si>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</si>
  <si>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</si>
  <si>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</si>
  <si>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</si>
  <si>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</si>
  <si>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</si>
  <si>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</si>
  <si>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</si>
  <si>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</si>
  <si>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</si>
  <si>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</si>
  <si>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</si>
  <si>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</si>
  <si>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</si>
  <si>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</si>
  <si>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</si>
  <si>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</si>
  <si>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</si>
  <si>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</si>
  <si>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</si>
  <si>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</si>
  <si>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</si>
  <si>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</si>
  <si>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</si>
  <si>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</si>
  <si>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</si>
  <si>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</si>
  <si>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</si>
  <si>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</si>
  <si>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</si>
  <si>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</si>
  <si>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</si>
  <si>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</si>
  <si>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</si>
  <si>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</si>
  <si>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</si>
  <si>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</si>
  <si>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</si>
  <si>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</si>
  <si>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</si>
  <si>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</si>
  <si>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</si>
  <si>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</si>
  <si>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</si>
  <si>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</si>
  <si>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</si>
  <si>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</si>
  <si>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</si>
  <si>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</si>
  <si>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</si>
  <si>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</si>
  <si>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</si>
  <si>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</si>
  <si>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</si>
  <si>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</si>
  <si>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</si>
  <si>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</si>
  <si>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</si>
  <si>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</si>
  <si>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</si>
  <si>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</si>
  <si>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</si>
  <si>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</si>
  <si>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</si>
  <si>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</si>
  <si>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</si>
  <si>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</si>
  <si>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</si>
  <si>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</si>
  <si>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</si>
  <si>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</si>
  <si>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</si>
  <si>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</si>
  <si>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</si>
  <si>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</si>
  <si>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</si>
  <si>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</si>
  <si>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</si>
  <si>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</si>
  <si>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</si>
  <si>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</si>
  <si>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</si>
  <si>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</si>
  <si>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</si>
  <si>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</si>
  <si>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</si>
  <si>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</si>
  <si>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</si>
  <si>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</si>
  <si>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</si>
  <si>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</si>
  <si>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</si>
  <si>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</si>
  <si>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</si>
  <si>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</si>
  <si>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</si>
  <si>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</si>
  <si>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</si>
  <si>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</si>
  <si>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</si>
  <si>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</si>
  <si>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</si>
  <si>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</si>
  <si>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</si>
  <si>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</si>
  <si>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</si>
  <si>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</si>
  <si>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</si>
  <si>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</si>
  <si>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</si>
  <si>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</si>
  <si>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</si>
  <si>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</si>
  <si>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</si>
  <si>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</si>
  <si>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</si>
  <si>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</si>
  <si>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</si>
  <si>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</si>
  <si>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</si>
  <si>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</si>
  <si>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</si>
  <si>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</si>
  <si>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</si>
  <si>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</si>
  <si>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</si>
  <si>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</si>
  <si>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</si>
  <si>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</si>
  <si>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</si>
  <si>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</si>
  <si>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</si>
  <si>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</si>
  <si>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</si>
  <si>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</si>
  <si>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</si>
  <si>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</si>
  <si>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</si>
  <si>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</si>
  <si>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</si>
  <si>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</si>
  <si>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</si>
  <si>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</si>
  <si>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</si>
  <si>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</si>
  <si>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</si>
  <si>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</si>
  <si>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</si>
  <si>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</si>
  <si>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</si>
  <si>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</si>
  <si>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</si>
  <si>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</si>
  <si>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</si>
  <si>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</si>
  <si>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</si>
  <si>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</si>
  <si>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</si>
  <si>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</si>
  <si>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</si>
  <si>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</si>
  <si>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</si>
  <si>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</si>
  <si>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</si>
  <si>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</si>
  <si>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</si>
  <si>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</si>
  <si>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</si>
  <si>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</si>
  <si>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</si>
  <si>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</si>
  <si>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</si>
  <si>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</si>
  <si>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</si>
  <si>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</si>
  <si>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</si>
  <si>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</si>
  <si>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</si>
  <si>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</si>
  <si>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</si>
  <si>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</si>
  <si>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</si>
  <si>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</si>
  <si>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</si>
  <si>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</si>
  <si>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</si>
  <si>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</si>
  <si>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</si>
  <si>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</si>
  <si>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</si>
  <si>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</si>
  <si>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</si>
  <si>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</si>
  <si>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</si>
  <si>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</si>
  <si>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</si>
  <si>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</si>
  <si>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</si>
  <si>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</si>
  <si>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</si>
  <si>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</si>
  <si>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</si>
  <si>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</si>
  <si>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</si>
  <si>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</si>
  <si>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</si>
  <si>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</si>
  <si>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</si>
  <si>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</si>
  <si>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</si>
  <si>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</si>
  <si>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</si>
  <si>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</si>
  <si>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</si>
  <si>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</si>
  <si>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</si>
  <si>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</si>
  <si>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</si>
  <si>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</si>
  <si>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</si>
  <si>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</si>
  <si>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</si>
  <si>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</si>
  <si>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</si>
  <si>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</si>
  <si>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</si>
  <si>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</si>
  <si>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</si>
  <si>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</si>
  <si>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</si>
  <si>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</si>
  <si>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</si>
  <si>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</si>
  <si>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</si>
  <si>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</si>
  <si>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</si>
  <si>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</si>
  <si>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</si>
  <si>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</si>
  <si>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</si>
  <si>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</si>
  <si>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</si>
  <si>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</si>
  <si>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</si>
  <si>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</si>
  <si>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</si>
  <si>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</si>
  <si>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</si>
  <si>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</si>
  <si>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</si>
  <si>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</si>
  <si>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</si>
  <si>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</si>
  <si>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</si>
  <si>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</si>
  <si>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</si>
  <si>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</si>
  <si>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</si>
  <si>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</si>
  <si>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</si>
  <si>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</si>
  <si>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</si>
  <si>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</si>
  <si>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</si>
  <si>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</si>
  <si>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</si>
  <si>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</si>
  <si>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</si>
  <si>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</si>
  <si>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</si>
  <si>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</si>
  <si>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</si>
  <si>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</si>
  <si>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</si>
  <si>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</si>
  <si>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</si>
  <si>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</si>
  <si>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</si>
  <si>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</si>
  <si>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</si>
  <si>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</si>
  <si>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</si>
  <si>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</si>
  <si>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</si>
  <si>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</si>
  <si>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</si>
  <si>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</si>
  <si>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</si>
  <si>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</si>
  <si>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</si>
  <si>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</si>
  <si>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</si>
  <si>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</si>
  <si>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</si>
  <si>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</si>
  <si>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</si>
  <si>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</si>
  <si>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</si>
  <si>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</si>
  <si>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</si>
  <si>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</si>
  <si>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</si>
  <si>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</si>
  <si>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</si>
  <si>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</si>
  <si>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</si>
  <si>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</si>
  <si>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</si>
  <si>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</si>
  <si>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</si>
  <si>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</si>
  <si>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</si>
  <si>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</si>
  <si>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</si>
  <si>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</si>
  <si>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</si>
  <si>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</si>
  <si>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</si>
  <si>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</si>
  <si>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</si>
  <si>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</si>
  <si>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</si>
  <si>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</si>
  <si>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</si>
  <si>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</si>
  <si>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</si>
  <si>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</si>
  <si>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</si>
  <si>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</si>
  <si>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</si>
  <si>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</si>
  <si>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</si>
  <si>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</si>
  <si>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</si>
  <si>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</si>
  <si>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</si>
  <si>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</si>
  <si>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</si>
  <si>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</si>
  <si>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</si>
  <si>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</si>
  <si>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</si>
  <si>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</si>
  <si>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</si>
  <si>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</si>
  <si>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</si>
  <si>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</si>
  <si>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</si>
  <si>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</si>
  <si>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</si>
  <si>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</si>
  <si>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</si>
  <si>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</si>
  <si>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</si>
  <si>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</si>
  <si>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</si>
  <si>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</si>
  <si>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</si>
  <si>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</si>
  <si>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</si>
  <si>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</si>
  <si>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</si>
  <si>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</si>
  <si>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</si>
  <si>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</si>
  <si>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</si>
  <si>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</si>
  <si>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</si>
  <si>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</si>
  <si>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</si>
  <si>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</si>
  <si>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</si>
  <si>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</si>
  <si>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</si>
  <si>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</si>
  <si>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</si>
  <si>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</si>
  <si>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</si>
  <si>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</si>
  <si>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</si>
  <si>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</si>
  <si>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</si>
  <si>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</si>
  <si>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</si>
  <si>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</si>
  <si>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</si>
  <si>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</si>
  <si>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</si>
  <si>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</si>
  <si>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</si>
  <si>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</si>
  <si>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</si>
  <si>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</si>
  <si>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</si>
  <si>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</si>
  <si>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</si>
  <si>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</si>
  <si>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</si>
  <si>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</si>
  <si>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</si>
  <si>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</si>
  <si>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</si>
  <si>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</si>
  <si>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</si>
  <si>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</si>
  <si>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</si>
  <si>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</si>
  <si>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</si>
  <si>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</si>
  <si>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</si>
  <si>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</si>
  <si>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</si>
  <si>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</si>
  <si>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</si>
  <si>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</si>
  <si>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</si>
  <si>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</si>
  <si>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</si>
  <si>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</si>
  <si>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</si>
  <si>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</si>
  <si>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</si>
  <si>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</si>
  <si>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</si>
  <si>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</si>
  <si>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</si>
  <si>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</si>
  <si>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</si>
  <si>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</si>
  <si>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</si>
  <si>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</si>
  <si>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</si>
  <si>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</si>
  <si>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</si>
  <si>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</si>
  <si>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</si>
  <si>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</si>
  <si>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</si>
  <si>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</si>
  <si>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</si>
  <si>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</si>
  <si>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</si>
  <si>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</si>
  <si>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</si>
  <si>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</si>
  <si>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</si>
  <si>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</si>
  <si>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</si>
  <si>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</si>
  <si>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</si>
  <si>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</si>
  <si>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</si>
  <si>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</si>
  <si>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</si>
  <si>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</si>
  <si>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</si>
  <si>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</si>
  <si>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</si>
  <si>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</si>
  <si>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</si>
  <si>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</si>
  <si>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</si>
  <si>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</si>
  <si>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</si>
  <si>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</si>
  <si>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</si>
  <si>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</si>
  <si>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</si>
  <si>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</si>
  <si>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</si>
  <si>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</si>
  <si>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</si>
  <si>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</si>
  <si>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</si>
  <si>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</si>
  <si>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</si>
  <si>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</si>
  <si>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</si>
  <si>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</si>
  <si>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</si>
  <si>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</si>
  <si>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</si>
  <si>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</si>
  <si>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</si>
  <si>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</si>
  <si>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</si>
  <si>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</si>
  <si>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</si>
  <si>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</si>
  <si>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</si>
  <si>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</si>
  <si>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</si>
  <si>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</si>
  <si>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</si>
  <si>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</si>
  <si>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</si>
  <si>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</si>
  <si>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</si>
  <si>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</si>
  <si>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</si>
  <si>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</si>
  <si>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</si>
  <si>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</si>
  <si>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</si>
  <si>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</si>
  <si>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</si>
  <si>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</si>
  <si>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</si>
  <si>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</si>
  <si>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</si>
  <si>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</si>
  <si>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</si>
  <si>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</si>
  <si>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</si>
  <si>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</si>
  <si>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</si>
  <si>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</si>
  <si>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</si>
  <si>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</si>
  <si>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</si>
  <si>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</si>
  <si>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</si>
  <si>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</si>
  <si>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</si>
  <si>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</si>
  <si>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</si>
  <si>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</si>
  <si>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</si>
  <si>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</si>
  <si>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</si>
  <si>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</si>
  <si>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</si>
  <si>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</si>
  <si>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</si>
  <si>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</si>
  <si>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</si>
  <si>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</si>
  <si>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</si>
  <si>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</si>
  <si>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</si>
  <si>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</si>
  <si>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</si>
  <si>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</si>
  <si>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</si>
  <si>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</si>
  <si>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</si>
  <si>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</si>
  <si>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</si>
  <si>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</si>
  <si>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</si>
  <si>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</si>
  <si>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</si>
  <si>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</si>
  <si>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</si>
  <si>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</si>
  <si>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</si>
  <si>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</si>
  <si>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</si>
  <si>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</si>
  <si>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</si>
  <si>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</si>
  <si>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</si>
  <si>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</si>
  <si>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</si>
  <si>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</si>
  <si>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</si>
  <si>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</si>
  <si>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</si>
  <si>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</si>
  <si>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</si>
  <si>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</si>
  <si>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</si>
  <si>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</si>
  <si>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</si>
  <si>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</si>
  <si>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</si>
  <si>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</si>
  <si>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</si>
  <si>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</si>
  <si>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</si>
  <si>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</si>
  <si>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</si>
  <si>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</si>
  <si>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</si>
  <si>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</si>
  <si>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</si>
  <si>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</si>
  <si>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</si>
  <si>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</si>
  <si>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</si>
  <si>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</si>
  <si>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</si>
  <si>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</si>
  <si>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</si>
  <si>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</si>
  <si>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</si>
  <si>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</si>
  <si>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</si>
  <si>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</si>
  <si>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</si>
  <si>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</si>
  <si>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</si>
  <si>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</si>
  <si>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</si>
  <si>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</si>
  <si>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</si>
  <si>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</si>
  <si>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</si>
  <si>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</si>
  <si>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</si>
  <si>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</si>
  <si>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</si>
  <si>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</si>
  <si>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</si>
  <si>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</si>
  <si>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</si>
  <si>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</si>
  <si>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</si>
  <si>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</si>
  <si>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</si>
  <si>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</si>
  <si>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</si>
  <si>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</si>
  <si>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</si>
  <si>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</si>
  <si>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</si>
  <si>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</si>
  <si>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</si>
  <si>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</si>
  <si>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</si>
  <si>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</si>
  <si>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</si>
  <si>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</si>
  <si>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</si>
  <si>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</si>
  <si>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</si>
  <si>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</si>
  <si>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</si>
  <si>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</si>
  <si>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</si>
  <si>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</si>
  <si>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</si>
  <si>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</si>
  <si>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</si>
  <si>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</si>
  <si>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</si>
  <si>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</si>
  <si>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</si>
  <si>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</si>
  <si>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</si>
  <si>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</si>
  <si>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</si>
  <si>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</si>
  <si>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</si>
  <si>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</si>
  <si>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</si>
  <si>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</si>
  <si>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</si>
  <si>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</si>
  <si>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</si>
  <si>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</si>
  <si>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</si>
  <si>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</si>
  <si>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</si>
  <si>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</si>
  <si>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</si>
  <si>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</si>
  <si>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</si>
  <si>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</si>
  <si>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</si>
  <si>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</si>
  <si>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</si>
  <si>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</si>
  <si>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</si>
  <si>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</si>
  <si>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</si>
  <si>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</si>
  <si>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</si>
  <si>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</si>
  <si>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</si>
  <si>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</si>
  <si>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</si>
  <si>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</si>
  <si>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</si>
  <si>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</si>
  <si>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</si>
  <si>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</si>
  <si>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</si>
  <si>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</si>
  <si>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</si>
  <si>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</si>
  <si>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</si>
  <si>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</si>
  <si>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</si>
  <si>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</si>
  <si>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</si>
  <si>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</si>
  <si>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</si>
  <si>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</si>
  <si>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</si>
  <si>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</si>
  <si>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</si>
  <si>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</si>
  <si>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</si>
  <si>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</si>
  <si>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</si>
  <si>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</si>
  <si>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</si>
  <si>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</si>
  <si>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</si>
  <si>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</si>
  <si>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</si>
  <si>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</si>
  <si>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</si>
  <si>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</si>
  <si>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</si>
  <si>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</si>
  <si>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</si>
  <si>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</si>
  <si>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</si>
  <si>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</si>
  <si>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</si>
  <si>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</si>
  <si>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</si>
  <si>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</si>
  <si>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</si>
  <si>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</si>
  <si>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</si>
  <si>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</si>
  <si>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</si>
  <si>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</si>
  <si>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</si>
  <si>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</si>
  <si>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</si>
  <si>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</si>
  <si>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</si>
  <si>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</si>
  <si>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</si>
  <si>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</si>
  <si>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</si>
  <si>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</si>
  <si>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</si>
  <si>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</si>
  <si>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</si>
  <si>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</si>
  <si>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</si>
  <si>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</si>
  <si>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</si>
  <si>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</si>
  <si>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</si>
  <si>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</si>
  <si>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</si>
  <si>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</si>
  <si>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</si>
  <si>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</si>
  <si>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</si>
  <si>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</si>
  <si>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</si>
  <si>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</si>
  <si>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</si>
  <si>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</si>
  <si>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</si>
  <si>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</si>
  <si>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</si>
  <si>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</si>
  <si>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</si>
  <si>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</si>
  <si>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</si>
  <si>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</si>
  <si>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</si>
  <si>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</si>
  <si>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</si>
  <si>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</si>
  <si>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</si>
  <si>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</si>
  <si>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</si>
  <si>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</si>
  <si>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</si>
  <si>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</si>
  <si>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</si>
  <si>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</si>
  <si>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</si>
  <si>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</si>
  <si>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</si>
  <si>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</si>
  <si>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</si>
  <si>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</si>
  <si>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</si>
  <si>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</si>
  <si>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</si>
  <si>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</si>
  <si>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</si>
  <si>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</si>
  <si>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</si>
  <si>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</si>
  <si>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</si>
  <si>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</si>
  <si>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</si>
  <si>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</si>
  <si>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</si>
  <si>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</si>
  <si>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</si>
  <si>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</si>
  <si>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</si>
  <si>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</si>
  <si>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</si>
  <si>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</si>
  <si>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</si>
  <si>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</si>
  <si>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</si>
  <si>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</si>
  <si>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</si>
  <si>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</si>
  <si>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</si>
  <si>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</si>
  <si>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</si>
  <si>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</si>
  <si>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</si>
  <si>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</si>
  <si>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</si>
  <si>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</si>
  <si>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</si>
  <si>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</si>
  <si>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</si>
  <si>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</si>
  <si>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</si>
  <si>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</si>
  <si>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</si>
  <si>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</si>
  <si>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</si>
  <si>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</si>
  <si>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</si>
  <si>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</si>
  <si>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</si>
  <si>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</si>
  <si>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</si>
  <si>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</si>
  <si>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</si>
  <si>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</si>
  <si>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</si>
  <si>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</si>
  <si>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</si>
  <si>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</si>
  <si>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</si>
  <si>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</si>
  <si>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</si>
  <si>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</si>
  <si>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</si>
  <si>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</si>
  <si>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</si>
  <si>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</si>
  <si>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</si>
  <si>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</si>
  <si>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</si>
  <si>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</si>
  <si>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</si>
  <si>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</si>
  <si>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</si>
  <si>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</si>
  <si>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</si>
  <si>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</si>
  <si>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</si>
  <si>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</si>
  <si>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</si>
  <si>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</si>
  <si>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</si>
  <si>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</si>
  <si>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</si>
  <si>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</si>
  <si>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</si>
  <si>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</si>
  <si>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</si>
  <si>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</si>
  <si>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</si>
  <si>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</si>
  <si>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</si>
  <si>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</si>
  <si>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</si>
  <si>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</si>
  <si>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</si>
  <si>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</si>
  <si>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</si>
  <si>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</si>
  <si>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</si>
  <si>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</si>
  <si>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</si>
  <si>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</si>
  <si>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</si>
  <si>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</si>
  <si>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</si>
  <si>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</si>
  <si>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</si>
  <si>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</si>
  <si>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</si>
  <si>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</si>
  <si>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</si>
  <si>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</si>
  <si>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</si>
  <si>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</si>
  <si>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</si>
  <si>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</si>
  <si>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</si>
  <si>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</si>
  <si>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</si>
  <si>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</si>
  <si>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</si>
  <si>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</si>
  <si>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</si>
  <si>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</si>
  <si>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</si>
  <si>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</si>
  <si>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</si>
  <si>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</si>
  <si>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</si>
  <si>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</si>
  <si>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</si>
  <si>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</si>
  <si>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</si>
  <si>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</si>
  <si>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</si>
  <si>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</si>
  <si>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</si>
  <si>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</si>
  <si>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</si>
  <si>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</si>
  <si>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</si>
  <si>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</si>
  <si>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</si>
  <si>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</si>
  <si>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</si>
  <si>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</si>
  <si>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</si>
  <si>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</si>
  <si>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</si>
  <si>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</si>
  <si>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</si>
  <si>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</si>
  <si>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</si>
  <si>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</si>
  <si>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</si>
  <si>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</si>
  <si>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</si>
  <si>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</si>
  <si>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</si>
  <si>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</si>
  <si>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</si>
  <si>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</si>
  <si>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</si>
  <si>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</si>
  <si>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</si>
  <si>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</si>
  <si>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</si>
  <si>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</si>
  <si>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</si>
  <si>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</si>
  <si>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</si>
  <si>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</si>
  <si>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</si>
  <si>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</si>
  <si>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</si>
  <si>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</si>
  <si>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</si>
  <si>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</si>
  <si>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</si>
  <si>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</si>
  <si>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</si>
  <si>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</si>
  <si>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</si>
  <si>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</si>
  <si>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</si>
  <si>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</si>
  <si>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</si>
  <si>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</si>
  <si>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</si>
  <si>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</si>
  <si>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</si>
  <si>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</si>
  <si>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</si>
  <si>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</si>
  <si>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</si>
  <si>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</si>
  <si>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</si>
  <si>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</si>
  <si>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</si>
  <si>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</si>
  <si>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</si>
  <si>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</si>
  <si>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</si>
  <si>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</si>
  <si>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</si>
  <si>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</si>
  <si>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</si>
  <si>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</si>
  <si>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</si>
  <si>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</si>
  <si>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</si>
  <si>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</si>
  <si>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</si>
  <si>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</si>
  <si>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</si>
  <si>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</si>
  <si>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</si>
  <si>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</si>
  <si>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</si>
  <si>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</si>
  <si>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</si>
  <si>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</si>
  <si>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</si>
  <si>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</si>
  <si>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</si>
  <si>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</si>
  <si>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</si>
  <si>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</si>
  <si>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</si>
  <si>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</si>
  <si>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</si>
  <si>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</si>
  <si>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</si>
  <si>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</si>
  <si>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</si>
  <si>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</si>
  <si>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</si>
  <si>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</si>
  <si>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</si>
  <si>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</si>
  <si>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</si>
  <si>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</si>
  <si>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</si>
  <si>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</si>
  <si>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</si>
  <si>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</si>
  <si>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</si>
  <si>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</si>
  <si>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</si>
  <si>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</si>
  <si>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</si>
  <si>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</si>
  <si>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</si>
  <si>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</si>
  <si>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</si>
  <si>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</si>
  <si>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</si>
  <si>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</si>
  <si>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</si>
  <si>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</si>
  <si>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</si>
  <si>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</si>
  <si>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</si>
  <si>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</si>
  <si>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</si>
  <si>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</si>
  <si>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</si>
  <si>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</si>
  <si>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</si>
  <si>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</si>
  <si>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</si>
  <si>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</si>
  <si>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</si>
  <si>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</si>
  <si>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</si>
  <si>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</si>
  <si>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</si>
  <si>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</si>
  <si>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</si>
  <si>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</si>
  <si>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</si>
  <si>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</si>
  <si>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</si>
  <si>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</si>
  <si>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</si>
  <si>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</si>
  <si>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</si>
  <si>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</si>
  <si>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</si>
  <si>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</si>
  <si>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</si>
  <si>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</si>
  <si>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</si>
  <si>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</si>
  <si>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</si>
  <si>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</si>
  <si>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</si>
  <si>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</si>
  <si>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</si>
  <si>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</si>
  <si>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</si>
  <si>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</si>
  <si>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</si>
  <si>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</si>
  <si>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</si>
  <si>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</si>
  <si>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</si>
  <si>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</si>
  <si>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</si>
  <si>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</si>
  <si>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</si>
  <si>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</si>
  <si>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</si>
  <si>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</si>
  <si>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</si>
  <si>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</si>
  <si>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</si>
  <si>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</si>
  <si>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</si>
  <si>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</si>
  <si>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</si>
  <si>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</si>
  <si>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</si>
  <si>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</si>
  <si>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</si>
  <si>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</si>
  <si>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</si>
  <si>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</si>
  <si>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</si>
  <si>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</si>
  <si>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</si>
  <si>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</si>
  <si>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</si>
  <si>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</si>
  <si>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</si>
  <si>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</si>
  <si>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</si>
  <si>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</si>
  <si>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</si>
  <si>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</si>
  <si>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</si>
  <si>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</si>
  <si>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</si>
  <si>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</si>
  <si>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</si>
  <si>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</si>
  <si>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</si>
  <si>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</si>
  <si>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</si>
  <si>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</si>
  <si>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</si>
  <si>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</si>
  <si>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</si>
  <si>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</si>
  <si>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</si>
  <si>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</si>
  <si>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</si>
  <si>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</si>
  <si>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</si>
  <si>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</si>
  <si>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</si>
  <si>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</si>
  <si>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</si>
  <si>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</si>
  <si>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</si>
  <si>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</si>
  <si>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</si>
  <si>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</si>
  <si>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</si>
  <si>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</si>
  <si>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</si>
  <si>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</si>
  <si>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</si>
  <si>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</si>
  <si>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</si>
  <si>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</si>
  <si>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</si>
  <si>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</si>
  <si>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</si>
  <si>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</si>
  <si>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</si>
  <si>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</si>
  <si>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</si>
  <si>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</si>
  <si>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</si>
  <si>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</si>
  <si>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</si>
  <si>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</si>
  <si>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</si>
  <si>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</si>
  <si>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</si>
  <si>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</si>
  <si>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</si>
  <si>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</si>
  <si>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</si>
  <si>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</si>
  <si>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</si>
  <si>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</si>
  <si>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</si>
  <si>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</si>
  <si>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</si>
  <si>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</si>
  <si>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</si>
  <si>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</si>
  <si>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</si>
  <si>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</si>
  <si>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</si>
  <si>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</si>
  <si>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</si>
  <si>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</si>
  <si>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</si>
  <si>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</si>
  <si>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</si>
  <si>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</si>
  <si>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</si>
  <si>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</si>
  <si>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</si>
  <si>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</si>
  <si>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</si>
  <si>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</si>
  <si>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</si>
  <si>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</si>
  <si>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</si>
  <si>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</si>
  <si>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</si>
  <si>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</si>
  <si>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</si>
  <si>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</si>
  <si>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</si>
  <si>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</si>
  <si>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</si>
  <si>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</si>
  <si>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</si>
  <si>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</si>
  <si>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</si>
  <si>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</si>
  <si>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</si>
  <si>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</si>
  <si>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</si>
  <si>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</si>
  <si>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</si>
  <si>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</si>
  <si>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</si>
  <si>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</si>
  <si>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</si>
  <si>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</si>
  <si>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</si>
  <si>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</si>
  <si>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</si>
  <si>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</si>
  <si>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</si>
  <si>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</si>
  <si>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</si>
  <si>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</si>
  <si>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</si>
  <si>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</si>
  <si>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</si>
  <si>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</si>
  <si>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</si>
  <si>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</si>
  <si>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</si>
  <si>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</si>
  <si>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</si>
  <si>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</si>
  <si>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</si>
  <si>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</si>
  <si>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</si>
  <si>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</si>
  <si>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</si>
  <si>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</si>
  <si>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</si>
  <si>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</si>
  <si>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</si>
  <si>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</si>
  <si>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</si>
  <si>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</si>
  <si>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</si>
  <si>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</si>
  <si>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</si>
  <si>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</si>
  <si>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</si>
  <si>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</si>
  <si>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</si>
  <si>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</si>
  <si>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</si>
  <si>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</si>
  <si>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</si>
  <si>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</si>
  <si>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</si>
  <si>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</si>
  <si>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</si>
  <si>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</si>
  <si>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</si>
  <si>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</si>
  <si>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</si>
  <si>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</si>
  <si>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</si>
  <si>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</si>
  <si>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</si>
  <si>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</si>
  <si>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</si>
  <si>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</si>
  <si>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</si>
  <si>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</si>
  <si>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</si>
  <si>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</si>
  <si>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</si>
  <si>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</si>
  <si>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</si>
  <si>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</si>
  <si>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</si>
  <si>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</si>
  <si>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</si>
  <si>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</si>
  <si>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</si>
  <si>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</si>
  <si>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</si>
  <si>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</si>
  <si>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</si>
  <si>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</si>
  <si>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</si>
  <si>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</si>
  <si>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</si>
  <si>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</si>
  <si>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</si>
  <si>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</si>
  <si>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</si>
  <si>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</si>
  <si>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</si>
  <si>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</si>
  <si>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</si>
  <si>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</si>
  <si>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</si>
  <si>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</si>
  <si>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</si>
  <si>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</si>
  <si>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</si>
  <si>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</si>
  <si>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</si>
  <si>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</si>
  <si>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</si>
  <si>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</si>
  <si>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</si>
  <si>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</si>
  <si>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</si>
  <si>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</si>
  <si>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</si>
  <si>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</si>
  <si>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</si>
  <si>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</si>
  <si>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</si>
  <si>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</si>
  <si>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</si>
  <si>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</si>
  <si>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</si>
  <si>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</si>
  <si>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</si>
  <si>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</si>
  <si>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</si>
  <si>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</si>
  <si>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</si>
  <si>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</si>
  <si>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</si>
  <si>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</si>
  <si>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</si>
  <si>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</si>
  <si>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</si>
  <si>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</si>
  <si>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</si>
  <si>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</si>
  <si>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</si>
  <si>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</si>
  <si>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</si>
  <si>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</si>
  <si>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</si>
  <si>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</si>
  <si>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</si>
  <si>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</si>
  <si>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</si>
  <si>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</si>
  <si>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</si>
  <si>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</si>
  <si>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</si>
  <si>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</si>
  <si>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</si>
  <si>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</si>
  <si>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</si>
  <si>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</si>
  <si>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</si>
  <si>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</si>
  <si>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</si>
  <si>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</si>
  <si>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</si>
  <si>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</si>
  <si>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</si>
  <si>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</si>
  <si>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</si>
  <si>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</si>
  <si>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</si>
  <si>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</si>
  <si>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</si>
  <si>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</si>
  <si>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</si>
  <si>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</si>
  <si>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</si>
  <si>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</si>
  <si>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</si>
  <si>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</si>
  <si>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</si>
  <si>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</si>
  <si>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</si>
  <si>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</si>
  <si>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</si>
  <si>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</si>
  <si>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</si>
  <si>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</si>
  <si>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</si>
  <si>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</si>
  <si>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</si>
  <si>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</si>
  <si>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</si>
  <si>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</si>
  <si>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</si>
  <si>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</si>
  <si>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</si>
  <si>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</si>
  <si>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</si>
  <si>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</si>
  <si>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</si>
  <si>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</si>
  <si>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</si>
  <si>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</si>
  <si>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</si>
  <si>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</si>
  <si>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</si>
  <si>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</si>
  <si>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</si>
  <si>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</si>
  <si>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</si>
  <si>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</si>
  <si>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</si>
  <si>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</si>
  <si>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</si>
  <si>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</si>
  <si>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</si>
  <si>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</si>
  <si>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</si>
  <si>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</si>
  <si>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</si>
  <si>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</si>
  <si>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</si>
  <si>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</si>
  <si>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</si>
  <si>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</si>
  <si>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</si>
  <si>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</si>
  <si>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</si>
  <si>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</si>
  <si>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</si>
  <si>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</si>
  <si>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</si>
  <si>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</si>
  <si>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</si>
  <si>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</si>
  <si>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</si>
  <si>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</si>
  <si>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</si>
  <si>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</si>
  <si>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</si>
  <si>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</si>
  <si>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</si>
  <si>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</si>
  <si>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</si>
  <si>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</si>
  <si>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</si>
  <si>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</si>
  <si>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</si>
  <si>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</si>
  <si>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</si>
  <si>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</si>
  <si>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</si>
  <si>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</si>
  <si>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</si>
  <si>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</si>
  <si>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</si>
  <si>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</si>
  <si>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</si>
  <si>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</si>
  <si>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</si>
  <si>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</si>
  <si>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</si>
  <si>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</si>
  <si>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</si>
  <si>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</si>
  <si>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</si>
  <si>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</si>
  <si>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</si>
  <si>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</si>
  <si>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</si>
  <si>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</si>
  <si>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</si>
  <si>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</si>
  <si>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</si>
  <si>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</si>
  <si>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</si>
  <si>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</si>
  <si>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</si>
  <si>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</si>
  <si>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</si>
  <si>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</si>
  <si>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</si>
  <si>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</si>
  <si>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</si>
  <si>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</si>
  <si>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</si>
  <si>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</si>
  <si>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</si>
  <si>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</si>
  <si>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</si>
  <si>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</si>
  <si>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</si>
  <si>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</si>
  <si>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</si>
  <si>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</si>
  <si>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</si>
  <si>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</si>
  <si>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</si>
  <si>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</si>
  <si>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</si>
  <si>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</si>
  <si>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</si>
  <si>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</si>
  <si>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</si>
  <si>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</si>
  <si>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</si>
  <si>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</si>
  <si>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</si>
  <si>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</si>
  <si>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</si>
  <si>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</si>
  <si>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</si>
  <si>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</si>
  <si>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</si>
  <si>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</si>
  <si>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</si>
  <si>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</si>
  <si>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</si>
  <si>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</si>
  <si>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</si>
  <si>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</si>
  <si>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</si>
  <si>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</si>
  <si>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</si>
  <si>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</si>
  <si>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</si>
  <si>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</si>
  <si>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</si>
  <si>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</si>
  <si>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</si>
  <si>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</si>
  <si>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</si>
  <si>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</si>
  <si>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</si>
  <si>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</si>
  <si>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</si>
  <si>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</si>
  <si>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</si>
  <si>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</si>
  <si>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</si>
  <si>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</si>
  <si>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</si>
  <si>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</si>
  <si>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</si>
  <si>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</si>
  <si>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</si>
  <si>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</si>
  <si>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</si>
  <si>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</si>
  <si>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</si>
  <si>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</si>
  <si>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</si>
  <si>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</si>
  <si>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</si>
  <si>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</si>
  <si>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</si>
  <si>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</si>
  <si>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</si>
  <si>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</si>
  <si>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</si>
  <si>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</si>
  <si>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</si>
  <si>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</si>
  <si>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</si>
  <si>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</si>
  <si>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</si>
  <si>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</si>
  <si>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</si>
  <si>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</si>
  <si>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</si>
  <si>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</si>
  <si>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</si>
  <si>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</si>
  <si>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</si>
  <si>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</si>
  <si>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</si>
  <si>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</si>
  <si>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</si>
  <si>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</si>
  <si>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</si>
  <si>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</si>
  <si>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</si>
  <si>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</si>
  <si>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</si>
  <si>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</si>
  <si>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</si>
  <si>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</si>
  <si>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</si>
  <si>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</si>
  <si>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</si>
  <si>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</si>
  <si>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</si>
  <si>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</si>
  <si>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</si>
  <si>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</si>
  <si>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</si>
  <si>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</si>
  <si>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</si>
  <si>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</si>
  <si>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</si>
  <si>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</si>
  <si>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</si>
  <si>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</si>
  <si>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</si>
  <si>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</si>
  <si>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</si>
  <si>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</si>
  <si>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</si>
  <si>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</si>
  <si>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</si>
  <si>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</si>
  <si>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</si>
  <si>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</si>
  <si>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</si>
  <si>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</si>
  <si>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</si>
  <si>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</si>
  <si>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</si>
  <si>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</si>
  <si>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</si>
  <si>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</si>
  <si>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</si>
  <si>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</si>
  <si>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</si>
  <si>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</si>
  <si>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</si>
  <si>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</si>
  <si>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</si>
  <si>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</si>
  <si>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</si>
  <si>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</si>
  <si>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</si>
  <si>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</si>
  <si>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</si>
  <si>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</si>
  <si>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</si>
  <si>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</si>
  <si>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</si>
  <si>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</si>
  <si>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</si>
  <si>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</si>
  <si>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</si>
  <si>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</si>
  <si>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</si>
  <si>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</si>
  <si>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</si>
  <si>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</si>
  <si>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</si>
  <si>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</si>
  <si>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</si>
  <si>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</si>
  <si>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</si>
  <si>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</si>
  <si>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</si>
  <si>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</si>
  <si>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</si>
  <si>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</si>
  <si>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</si>
  <si>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</si>
  <si>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</si>
  <si>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</si>
  <si>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</si>
  <si>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</si>
  <si>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</si>
  <si>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</si>
  <si>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</si>
  <si>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</si>
  <si>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</si>
  <si>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</si>
  <si>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</si>
  <si>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</si>
  <si>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</si>
  <si>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</si>
  <si>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</si>
  <si>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</si>
  <si>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</si>
  <si>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</si>
  <si>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</si>
  <si>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</si>
  <si>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</si>
  <si>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</si>
  <si>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</si>
  <si>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</si>
  <si>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</si>
  <si>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</si>
  <si>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</si>
  <si>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</si>
  <si>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</si>
  <si>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</si>
  <si>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</si>
  <si>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</si>
  <si>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</si>
  <si>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</si>
  <si>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</si>
  <si>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</si>
  <si>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</si>
  <si>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</si>
  <si>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</si>
  <si>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</si>
  <si>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</si>
  <si>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</si>
  <si>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</si>
  <si>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</si>
  <si>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</si>
  <si>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</si>
  <si>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</si>
  <si>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</si>
  <si>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</si>
  <si>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</si>
  <si>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</si>
  <si>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</si>
  <si>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</si>
  <si>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</si>
  <si>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</si>
  <si>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</si>
  <si>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</si>
  <si>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</si>
  <si>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</si>
  <si>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</si>
  <si>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</si>
  <si>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</si>
  <si>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</si>
  <si>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</si>
  <si>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</si>
  <si>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</si>
  <si>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</si>
  <si>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</si>
  <si>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</si>
  <si>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</si>
  <si>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</si>
  <si>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</si>
  <si>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</si>
  <si>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</si>
  <si>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</si>
  <si>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</si>
  <si>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</si>
  <si>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</si>
  <si>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</si>
  <si>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</si>
  <si>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</si>
  <si>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</si>
  <si>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</si>
  <si>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</si>
  <si>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</si>
  <si>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</si>
  <si>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</si>
  <si>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</si>
  <si>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</si>
  <si>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</si>
  <si>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</si>
  <si>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</si>
  <si>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</si>
  <si>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</si>
  <si>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</si>
  <si>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</si>
  <si>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</si>
  <si>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</si>
  <si>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</si>
  <si>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</si>
  <si>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</si>
  <si>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</si>
  <si>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</si>
  <si>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</si>
  <si>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</si>
  <si>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</si>
  <si>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</si>
  <si>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</si>
  <si>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</si>
  <si>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</si>
  <si>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</si>
  <si>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</si>
  <si>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</si>
  <si>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</si>
  <si>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</si>
  <si>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</si>
  <si>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</si>
  <si>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</si>
  <si>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</si>
  <si>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</si>
  <si>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</si>
  <si>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</si>
  <si>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</si>
  <si>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</si>
  <si>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</si>
  <si>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</si>
  <si>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</si>
  <si>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</si>
  <si>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</si>
  <si>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</si>
  <si>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</si>
  <si>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</si>
  <si>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</si>
  <si>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</si>
  <si>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</si>
  <si>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</si>
  <si>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</si>
  <si>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</si>
  <si>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</si>
  <si>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</si>
  <si>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</si>
  <si>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</si>
  <si>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</si>
  <si>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</si>
  <si>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</si>
  <si>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</si>
  <si>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</si>
  <si>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</si>
  <si>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</si>
  <si>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</si>
  <si>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</si>
  <si>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</si>
  <si>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</si>
  <si>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</si>
  <si>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</si>
  <si>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</si>
  <si>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</si>
  <si>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</si>
  <si>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</si>
  <si>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</si>
  <si>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</si>
  <si>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</si>
  <si>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</si>
  <si>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</si>
  <si>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</si>
  <si>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</si>
  <si>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</si>
  <si>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</si>
  <si>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</si>
  <si>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</si>
  <si>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</si>
  <si>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</si>
  <si>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</si>
  <si>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</si>
  <si>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</si>
  <si>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</si>
  <si>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</si>
  <si>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</si>
  <si>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</si>
  <si>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</si>
  <si>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</si>
  <si>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</si>
  <si>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</si>
  <si>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</si>
  <si>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</si>
  <si>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</si>
  <si>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</si>
  <si>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</si>
  <si>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</si>
  <si>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</si>
  <si>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</si>
  <si>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</si>
  <si>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</si>
  <si>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</si>
  <si>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</si>
  <si>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</si>
  <si>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</si>
  <si>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</si>
  <si>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</si>
  <si>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</si>
  <si>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</si>
  <si>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</si>
  <si>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</si>
  <si>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</si>
  <si>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</si>
  <si>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</si>
  <si>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</si>
  <si>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</si>
  <si>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</si>
  <si>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</si>
  <si>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</si>
  <si>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</si>
  <si>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</si>
  <si>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</si>
  <si>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</si>
  <si>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</si>
  <si>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</si>
  <si>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</si>
  <si>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</si>
  <si>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</si>
  <si>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</si>
  <si>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</si>
  <si>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</si>
  <si>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</si>
  <si>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</si>
  <si>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</si>
  <si>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</si>
  <si>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</si>
  <si>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</si>
  <si>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</si>
  <si>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</si>
  <si>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</si>
  <si>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</si>
  <si>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</si>
  <si>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</si>
  <si>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</si>
  <si>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</si>
  <si>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</si>
  <si>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</si>
  <si>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</si>
  <si>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</si>
  <si>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</si>
  <si>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</si>
  <si>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</si>
  <si>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</si>
  <si>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</si>
  <si>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</si>
  <si>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</si>
  <si>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</si>
  <si>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</si>
  <si>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</si>
  <si>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</si>
  <si>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</si>
  <si>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</si>
  <si>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</si>
  <si>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</si>
  <si>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</si>
  <si>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</si>
  <si>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</si>
  <si>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</si>
  <si>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</si>
  <si>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</si>
  <si>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</si>
  <si>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</si>
  <si>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</si>
  <si>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</si>
  <si>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</si>
  <si>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</si>
  <si>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</si>
  <si>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</si>
  <si>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</si>
  <si>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</si>
  <si>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</si>
  <si>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</si>
  <si>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</si>
  <si>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</si>
  <si>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</si>
  <si>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</si>
  <si>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</si>
  <si>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</si>
  <si>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</si>
  <si>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</si>
  <si>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</si>
  <si>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</si>
  <si>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</si>
  <si>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</si>
  <si>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</si>
  <si>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</si>
  <si>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</si>
  <si>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</si>
  <si>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</si>
  <si>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</si>
  <si>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</si>
  <si>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</si>
  <si>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</si>
  <si>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</si>
  <si>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</si>
  <si>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</si>
  <si>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</si>
  <si>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</si>
  <si>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</si>
  <si>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</si>
  <si>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</si>
  <si>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</si>
  <si>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</si>
  <si>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</si>
  <si>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</si>
  <si>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</si>
  <si>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</si>
  <si>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</si>
  <si>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</si>
  <si>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</si>
  <si>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</si>
  <si>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</si>
  <si>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</si>
  <si>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</si>
  <si>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</si>
  <si>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</si>
  <si>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</si>
  <si>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</si>
  <si>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</si>
  <si>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</si>
  <si>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</si>
  <si>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</si>
  <si>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</si>
  <si>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</si>
  <si>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</si>
  <si>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</si>
  <si>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</si>
  <si>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</si>
  <si>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</si>
  <si>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</si>
  <si>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</si>
  <si>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</si>
  <si>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</si>
  <si>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</si>
  <si>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</si>
  <si>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</si>
  <si>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</si>
  <si>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</si>
  <si>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</si>
  <si>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</si>
  <si>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</si>
  <si>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</si>
  <si>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</si>
  <si>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</si>
  <si>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</si>
  <si>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</si>
  <si>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</si>
  <si>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</si>
  <si>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</si>
  <si>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</si>
  <si>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</si>
  <si>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</si>
  <si>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</si>
  <si>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</si>
  <si>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</si>
  <si>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</si>
  <si>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</si>
  <si>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</si>
  <si>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</si>
  <si>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</si>
  <si>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</si>
  <si>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</si>
  <si>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</si>
  <si>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</si>
  <si>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</si>
  <si>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</si>
  <si>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</si>
  <si>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</si>
  <si>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</si>
  <si>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</si>
  <si>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</si>
  <si>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</si>
  <si>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</si>
  <si>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</si>
  <si>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</si>
  <si>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</si>
  <si>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</si>
  <si>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</si>
  <si>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</si>
  <si>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</si>
  <si>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</si>
  <si>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</si>
  <si>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</si>
  <si>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</si>
  <si>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</si>
  <si>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</si>
  <si>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</si>
  <si>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</si>
  <si>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</si>
  <si>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</si>
  <si>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</si>
  <si>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</si>
  <si>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</si>
  <si>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</si>
  <si>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</si>
  <si>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</si>
  <si>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</si>
  <si>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</si>
  <si>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</si>
  <si>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</si>
  <si>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</si>
  <si>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</si>
  <si>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</si>
  <si>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</si>
  <si>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</si>
  <si>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</si>
  <si>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</si>
  <si>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</si>
  <si>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</si>
  <si>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</si>
  <si>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</si>
  <si>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</si>
  <si>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</si>
  <si>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</si>
  <si>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</si>
  <si>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</si>
  <si>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</si>
  <si>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</si>
  <si>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</si>
  <si>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</si>
  <si>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</si>
  <si>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</si>
  <si>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</si>
  <si>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</si>
  <si>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</si>
  <si>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</si>
  <si>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</si>
  <si>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</si>
  <si>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</si>
  <si>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</si>
  <si>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</si>
  <si>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</si>
  <si>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</si>
  <si>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</si>
  <si>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</si>
  <si>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</si>
  <si>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</si>
  <si>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</si>
  <si>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</si>
  <si>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</si>
  <si>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</si>
  <si>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</si>
  <si>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</si>
  <si>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</si>
  <si>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</si>
  <si>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</si>
  <si>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</si>
  <si>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</si>
  <si>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</si>
  <si>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</si>
  <si>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</si>
  <si>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</si>
  <si>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</si>
  <si>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</si>
  <si>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</si>
  <si>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</si>
  <si>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</si>
  <si>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</si>
  <si>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</si>
  <si>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</si>
  <si>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</si>
  <si>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</si>
  <si>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</si>
  <si>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</si>
  <si>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</si>
  <si>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</si>
  <si>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</si>
  <si>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</si>
  <si>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</si>
  <si>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</si>
  <si>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</si>
  <si>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</si>
  <si>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</si>
  <si>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</si>
  <si>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</si>
  <si>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</si>
  <si>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</si>
  <si>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</si>
  <si>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</si>
  <si>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</si>
  <si>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</si>
  <si>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</si>
  <si>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</si>
  <si>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</si>
  <si>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</si>
  <si>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</si>
  <si>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</si>
  <si>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</si>
  <si>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</si>
  <si>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</si>
  <si>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</si>
  <si>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</si>
  <si>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</si>
  <si>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</si>
  <si>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</si>
  <si>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</si>
  <si>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</si>
  <si>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</si>
  <si>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</si>
  <si>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</si>
  <si>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</si>
  <si>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</si>
  <si>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</si>
  <si>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</si>
  <si>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</si>
  <si>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</si>
  <si>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</si>
  <si>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</si>
  <si>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</si>
  <si>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</si>
  <si>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</si>
  <si>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</si>
  <si>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</si>
  <si>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</si>
  <si>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</si>
  <si>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</si>
  <si>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</si>
  <si>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</si>
  <si>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</si>
  <si>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</si>
  <si>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</si>
  <si>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</si>
  <si>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</si>
  <si>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</si>
  <si>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</si>
  <si>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</si>
  <si>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</si>
  <si>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</si>
  <si>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</si>
  <si>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</si>
  <si>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</si>
  <si>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</si>
  <si>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</si>
  <si>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</si>
  <si>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</si>
  <si>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</si>
  <si>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</si>
  <si>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</si>
  <si>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</si>
  <si>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</si>
  <si>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</si>
  <si>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</si>
  <si>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</si>
  <si>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</si>
  <si>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</si>
  <si>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</si>
  <si>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</si>
  <si>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</si>
  <si>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</si>
  <si>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</si>
  <si>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</si>
  <si>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</si>
  <si>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</si>
  <si>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</si>
  <si>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</si>
  <si>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</si>
  <si>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</si>
  <si>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</si>
  <si>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</si>
  <si>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</si>
  <si>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</si>
  <si>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</si>
  <si>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</si>
  <si>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</si>
  <si>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</si>
  <si>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</si>
  <si>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</si>
  <si>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</si>
  <si>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</si>
  <si>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</si>
  <si>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</si>
  <si>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</si>
  <si>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</si>
  <si>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</si>
  <si>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</si>
  <si>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</si>
  <si>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</si>
  <si>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</si>
  <si>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</si>
  <si>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</si>
  <si>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</si>
  <si>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</si>
  <si>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</si>
  <si>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</si>
  <si>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</si>
  <si>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</si>
  <si>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</si>
  <si>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</si>
  <si>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</si>
  <si>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</si>
  <si>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</si>
  <si>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</si>
  <si>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</si>
  <si>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</si>
  <si>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</si>
  <si>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</si>
  <si>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</si>
  <si>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</si>
  <si>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</si>
  <si>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</si>
  <si>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</si>
  <si>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</si>
  <si>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</si>
  <si>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</si>
  <si>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</si>
  <si>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</si>
  <si>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</si>
  <si>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</si>
  <si>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</si>
  <si>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</si>
  <si>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</si>
  <si>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</si>
  <si>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</si>
  <si>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</si>
  <si>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</si>
  <si>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</si>
  <si>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</si>
  <si>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</si>
  <si>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</si>
  <si>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</si>
  <si>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</si>
  <si>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</si>
  <si>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</si>
  <si>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</si>
  <si>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</si>
  <si>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</si>
  <si>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</si>
  <si>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</si>
  <si>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</si>
  <si>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</si>
  <si>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</si>
  <si>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</si>
  <si>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</si>
  <si>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</si>
  <si>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</si>
  <si>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</si>
  <si>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</si>
  <si>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</si>
  <si>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</si>
  <si>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</si>
  <si>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</si>
  <si>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</si>
  <si>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</si>
  <si>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</si>
  <si>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</si>
  <si>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</si>
  <si>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</si>
  <si>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</si>
  <si>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</si>
  <si>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</si>
  <si>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</si>
  <si>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</si>
  <si>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</si>
  <si>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</si>
  <si>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</si>
  <si>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</si>
  <si>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</si>
  <si>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</si>
  <si>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</si>
  <si>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</si>
  <si>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</si>
  <si>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</si>
  <si>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</si>
  <si>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</si>
  <si>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</si>
  <si>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</si>
  <si>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</si>
  <si>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</si>
  <si>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</si>
  <si>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</si>
  <si>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</si>
  <si>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</si>
  <si>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</si>
  <si>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</si>
  <si>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</si>
  <si>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</si>
  <si>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</si>
  <si>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</si>
  <si>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</si>
  <si>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</si>
  <si>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</si>
  <si>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</si>
  <si>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</si>
  <si>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</si>
  <si>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</si>
  <si>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</si>
  <si>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</si>
  <si>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</si>
  <si>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</si>
  <si>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</si>
  <si>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</si>
  <si>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</si>
  <si>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</si>
  <si>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</si>
  <si>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</si>
  <si>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</si>
  <si>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</si>
  <si>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</si>
  <si>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</si>
  <si>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</si>
  <si>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</si>
  <si>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</si>
  <si>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</si>
  <si>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</si>
  <si>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</si>
  <si>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</si>
  <si>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</si>
  <si>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</si>
  <si>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</si>
  <si>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</si>
  <si>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</si>
  <si>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</si>
  <si>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</si>
  <si>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</si>
  <si>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</si>
  <si>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</si>
  <si>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</si>
  <si>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</si>
  <si>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</si>
  <si>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</si>
  <si>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</si>
  <si>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</si>
  <si>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</si>
  <si>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</si>
  <si>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</si>
  <si>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</si>
  <si>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</si>
  <si>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</si>
  <si>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</si>
  <si>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</si>
  <si>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</si>
  <si>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</si>
  <si>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</si>
  <si>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</si>
  <si>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</si>
  <si>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</si>
  <si>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</si>
  <si>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</si>
  <si>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</si>
  <si>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</si>
  <si>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</si>
  <si>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</si>
  <si>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</si>
  <si>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</si>
  <si>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</si>
  <si>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</si>
  <si>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</si>
  <si>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</si>
  <si>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</si>
  <si>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</si>
  <si>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</si>
  <si>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</si>
  <si>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</si>
  <si>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</si>
  <si>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</si>
  <si>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</si>
  <si>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</si>
  <si>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</si>
  <si>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</si>
  <si>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</si>
  <si>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</si>
  <si>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</si>
  <si>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</si>
  <si>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</si>
  <si>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</si>
  <si>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</si>
  <si>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</si>
  <si>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</si>
  <si>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</si>
  <si>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</si>
  <si>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</si>
  <si>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</si>
  <si>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</si>
  <si>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</si>
  <si>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</si>
  <si>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</si>
  <si>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</si>
  <si>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</si>
  <si>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</si>
  <si>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</si>
  <si>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</si>
  <si>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</si>
  <si>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</si>
  <si>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</si>
  <si>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</si>
  <si>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</si>
  <si>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</si>
  <si>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</si>
  <si>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</si>
  <si>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</si>
  <si>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</si>
  <si>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</si>
  <si>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</si>
  <si>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</si>
  <si>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</si>
  <si>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</si>
  <si>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</si>
  <si>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</si>
  <si>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</si>
  <si>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</si>
  <si>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</si>
  <si>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</si>
  <si>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</si>
  <si>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</si>
  <si>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</si>
  <si>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</si>
  <si>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</si>
  <si>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</si>
  <si>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</si>
  <si>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</si>
  <si>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</si>
  <si>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</si>
  <si>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</si>
  <si>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</si>
  <si>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</si>
  <si>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</si>
  <si>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</si>
  <si>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</si>
  <si>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</si>
  <si>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</si>
  <si>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</si>
  <si>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</si>
  <si>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</si>
  <si>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</si>
  <si>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</si>
  <si>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</si>
  <si>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</si>
  <si>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</si>
  <si>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</si>
  <si>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</si>
  <si>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</si>
  <si>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</si>
  <si>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</si>
  <si>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</si>
  <si>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</si>
  <si>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</si>
  <si>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</si>
  <si>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</si>
  <si>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</si>
  <si>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</si>
  <si>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</si>
  <si>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</si>
  <si>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</si>
  <si>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</si>
  <si>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</si>
  <si>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</si>
  <si>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</si>
  <si>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</si>
  <si>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</si>
  <si>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</si>
  <si>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</si>
  <si>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</si>
  <si>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</si>
  <si>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</si>
  <si>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</si>
  <si>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</si>
  <si>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</si>
  <si>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</si>
  <si>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</si>
  <si>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</si>
  <si>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</si>
  <si>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</si>
  <si>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</si>
  <si>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</si>
  <si>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</si>
  <si>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</si>
  <si>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</si>
  <si>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</si>
  <si>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</si>
  <si>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</si>
  <si>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</si>
  <si>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</si>
  <si>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</si>
  <si>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</si>
  <si>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</si>
  <si>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</si>
  <si>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</si>
  <si>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</si>
  <si>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</si>
  <si>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</si>
  <si>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</si>
  <si>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</si>
  <si>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</si>
  <si>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</si>
  <si>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</si>
  <si>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</si>
  <si>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</si>
  <si>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</si>
  <si>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</si>
  <si>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</si>
  <si>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</si>
  <si>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</si>
  <si>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</si>
  <si>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</si>
  <si>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</si>
  <si>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</si>
  <si>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</si>
  <si>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</si>
  <si>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</si>
  <si>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</si>
  <si>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</si>
  <si>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</si>
  <si>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</si>
  <si>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</si>
  <si>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</si>
  <si>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</si>
  <si>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</si>
  <si>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</si>
  <si>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</si>
  <si>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</si>
  <si>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</si>
  <si>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</si>
  <si>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</si>
  <si>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</si>
  <si>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</si>
  <si>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</si>
  <si>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</si>
  <si>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</si>
  <si>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</si>
  <si>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</si>
  <si>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</si>
  <si>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</si>
  <si>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</si>
  <si>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</si>
  <si>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</si>
  <si>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</si>
  <si>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</si>
  <si>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</si>
  <si>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</si>
  <si>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</si>
  <si>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</si>
  <si>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</si>
  <si>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</si>
  <si>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</si>
  <si>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</si>
  <si>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</si>
  <si>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</si>
  <si>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</si>
  <si>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</si>
  <si>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</si>
  <si>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</si>
  <si>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</si>
  <si>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</si>
  <si>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</si>
  <si>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</si>
  <si>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</si>
  <si>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</si>
  <si>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</si>
  <si>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</si>
  <si>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</si>
  <si>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</si>
  <si>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</si>
  <si>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</si>
  <si>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</si>
  <si>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</si>
  <si>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</si>
  <si>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</si>
  <si>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</si>
  <si>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</si>
  <si>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</si>
  <si>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</si>
  <si>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</si>
  <si>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</si>
  <si>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</si>
  <si>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</si>
  <si>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</si>
  <si>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</si>
  <si>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</si>
  <si>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</si>
  <si>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</si>
  <si>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</si>
  <si>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</si>
  <si>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</si>
  <si>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</si>
  <si>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</si>
  <si>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</si>
  <si>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</si>
  <si>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</si>
  <si>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</si>
  <si>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</si>
  <si>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</si>
  <si>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</si>
  <si>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</si>
  <si>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</si>
  <si>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</si>
  <si>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</si>
  <si>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</si>
  <si>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</si>
  <si>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</si>
  <si>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</si>
  <si>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</si>
  <si>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</si>
  <si>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</si>
  <si>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</si>
  <si>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</si>
  <si>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</si>
  <si>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</si>
  <si>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</si>
  <si>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</si>
  <si>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</si>
  <si>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</si>
  <si>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</si>
  <si>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</si>
  <si>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</si>
  <si>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</si>
  <si>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</si>
  <si>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</si>
  <si>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</si>
  <si>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</si>
  <si>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</si>
  <si>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</si>
  <si>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</si>
  <si>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</si>
  <si>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</si>
  <si>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</si>
  <si>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</si>
  <si>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</si>
  <si>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</si>
  <si>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</si>
  <si>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</si>
  <si>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</si>
  <si>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</si>
  <si>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</si>
  <si>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</si>
  <si>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</si>
  <si>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</si>
  <si>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</si>
  <si>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</si>
  <si>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</si>
  <si>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</si>
  <si>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</si>
  <si>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</si>
  <si>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</si>
  <si>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</si>
  <si>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</si>
  <si>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</si>
  <si>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</si>
  <si>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</si>
  <si>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</si>
  <si>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</si>
  <si>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</si>
  <si>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</si>
  <si>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</si>
  <si>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</si>
  <si>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</si>
  <si>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</si>
  <si>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</si>
  <si>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</si>
  <si>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</si>
  <si>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</si>
  <si>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</si>
  <si>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</si>
  <si>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</si>
  <si>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</si>
  <si>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</si>
  <si>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</si>
  <si>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</si>
  <si>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</si>
  <si>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</si>
  <si>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</si>
  <si>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</si>
  <si>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</si>
  <si>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</si>
  <si>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</si>
  <si>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</si>
  <si>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</si>
  <si>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</si>
  <si>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</si>
  <si>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</si>
  <si>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</si>
  <si>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</si>
  <si>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</si>
  <si>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</si>
  <si>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</si>
  <si>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</si>
  <si>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</si>
  <si>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</si>
  <si>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</si>
  <si>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</si>
  <si>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</si>
  <si>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</si>
  <si>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</si>
  <si>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</si>
  <si>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</si>
  <si>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</si>
  <si>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</si>
  <si>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</si>
  <si>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</si>
  <si>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</si>
  <si>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</si>
  <si>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</si>
  <si>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</si>
  <si>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</si>
  <si>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</si>
  <si>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</si>
  <si>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</si>
  <si>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</si>
  <si>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</si>
  <si>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</si>
  <si>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</si>
  <si>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</si>
  <si>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</si>
  <si>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</si>
  <si>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</si>
  <si>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</si>
  <si>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</si>
  <si>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</si>
  <si>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</si>
  <si>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</si>
  <si>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</si>
  <si>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</si>
  <si>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</si>
  <si>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</si>
  <si>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</si>
  <si>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</si>
  <si>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</si>
  <si>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</si>
  <si>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</si>
  <si>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</si>
  <si>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</si>
  <si>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</si>
  <si>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</si>
  <si>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</si>
  <si>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</si>
  <si>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</si>
  <si>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</si>
  <si>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</si>
  <si>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</si>
  <si>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</si>
  <si>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</si>
  <si>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</si>
  <si>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</si>
  <si>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</si>
  <si>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</si>
  <si>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</si>
  <si>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</si>
  <si>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</si>
  <si>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</si>
  <si>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</si>
  <si>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</si>
  <si>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</si>
  <si>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</si>
  <si>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</si>
  <si>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</si>
  <si>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</si>
  <si>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</si>
  <si>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</si>
  <si>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</si>
  <si>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</si>
  <si>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</si>
  <si>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</si>
  <si>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</si>
  <si>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</si>
  <si>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</si>
  <si>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</si>
  <si>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</si>
  <si>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</si>
  <si>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</si>
  <si>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</si>
  <si>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</si>
  <si>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</si>
  <si>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</si>
  <si>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</si>
  <si>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</si>
  <si>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</si>
  <si>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</si>
  <si>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</si>
  <si>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</si>
  <si>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</si>
  <si>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</si>
  <si>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</si>
  <si>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</si>
  <si>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</si>
  <si>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</si>
  <si>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</si>
  <si>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</si>
  <si>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</si>
  <si>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</si>
  <si>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</si>
  <si>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</si>
  <si>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</si>
  <si>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</si>
  <si>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</si>
  <si>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</si>
  <si>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</si>
  <si>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</si>
  <si>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</si>
  <si>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</si>
  <si>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</si>
  <si>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</si>
  <si>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</si>
  <si>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</si>
  <si>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</si>
  <si>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</si>
  <si>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</si>
  <si>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</si>
  <si>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</si>
  <si>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</si>
  <si>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</si>
  <si>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</si>
  <si>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</si>
  <si>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</si>
  <si>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</si>
  <si>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</si>
  <si>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</si>
  <si>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</si>
  <si>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</si>
  <si>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</si>
  <si>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</si>
  <si>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</si>
  <si>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</si>
  <si>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</si>
  <si>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</si>
  <si>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</si>
  <si>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</si>
  <si>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</si>
  <si>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</si>
  <si>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</si>
  <si>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</si>
  <si>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</si>
  <si>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</si>
  <si>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</si>
  <si>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</si>
  <si>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</si>
  <si>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</si>
  <si>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</si>
  <si>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</si>
  <si>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</si>
  <si>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</si>
  <si>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</si>
  <si>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</si>
  <si>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</si>
  <si>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</si>
  <si>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</si>
  <si>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</si>
  <si>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</si>
  <si>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</si>
  <si>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</si>
  <si>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</si>
  <si>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</si>
  <si>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</si>
  <si>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</si>
  <si>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</si>
  <si>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</si>
  <si>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</si>
  <si>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</si>
  <si>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</si>
  <si>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</si>
  <si>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</si>
  <si>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</si>
  <si>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</si>
  <si>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</si>
  <si>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</si>
  <si>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</si>
  <si>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</si>
  <si>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</si>
  <si>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</si>
  <si>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</si>
  <si>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</si>
  <si>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</si>
  <si>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</si>
  <si>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</si>
  <si>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</si>
  <si>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</si>
  <si>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</si>
  <si>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</si>
  <si>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</si>
  <si>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</si>
  <si>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</si>
  <si>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</si>
  <si>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</si>
  <si>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</si>
  <si>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</si>
  <si>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</si>
  <si>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</si>
  <si>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</si>
  <si>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</si>
  <si>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</si>
  <si>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</si>
  <si>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</si>
  <si>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</si>
  <si>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</si>
  <si>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</si>
  <si>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</si>
  <si>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</si>
  <si>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</si>
  <si>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</si>
  <si>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</si>
  <si>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</si>
  <si>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</si>
  <si>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</si>
  <si>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</si>
  <si>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</si>
  <si>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</si>
  <si>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</si>
  <si>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</si>
  <si>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</si>
  <si>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</si>
  <si>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</si>
  <si>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</si>
  <si>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</si>
  <si>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</si>
  <si>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</si>
  <si>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</si>
  <si>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</si>
  <si>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</si>
  <si>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</si>
  <si>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</si>
  <si>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</si>
  <si>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</si>
  <si>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</si>
  <si>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</si>
  <si>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</si>
  <si>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</si>
  <si>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</si>
  <si>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</si>
  <si>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</si>
  <si>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</si>
  <si>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</si>
  <si>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</si>
  <si>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</si>
  <si>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</si>
  <si>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</si>
  <si>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</si>
  <si>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</si>
  <si>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</si>
  <si>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</si>
  <si>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</si>
  <si>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</si>
  <si>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</si>
  <si>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</si>
  <si>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</si>
  <si>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</si>
  <si>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</si>
  <si>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</si>
  <si>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</si>
  <si>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</si>
  <si>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</si>
  <si>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</si>
  <si>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</si>
  <si>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</si>
  <si>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</si>
  <si>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</si>
  <si>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</si>
  <si>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</si>
  <si>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</si>
  <si>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</si>
  <si>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</si>
  <si>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</si>
  <si>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</si>
  <si>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</si>
  <si>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</si>
  <si>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</si>
  <si>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</si>
  <si>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</si>
  <si>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</si>
  <si>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</si>
  <si>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</si>
  <si>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</si>
  <si>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</si>
  <si>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</si>
  <si>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</si>
  <si>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</si>
  <si>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</si>
  <si>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</si>
  <si>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</si>
  <si>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</si>
  <si>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</si>
  <si>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</si>
  <si>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</si>
  <si>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</si>
  <si>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</si>
  <si>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</si>
  <si>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</si>
  <si>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</si>
  <si>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</si>
  <si>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</si>
  <si>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</si>
  <si>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</si>
  <si>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</si>
  <si>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</si>
  <si>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</si>
  <si>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</si>
  <si>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</si>
  <si>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</si>
  <si>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</si>
  <si>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</si>
  <si>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</si>
  <si>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</si>
  <si>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</si>
  <si>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</si>
  <si>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</si>
  <si>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</si>
  <si>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</si>
  <si>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</si>
  <si>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</si>
  <si>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</si>
  <si>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</si>
  <si>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</si>
  <si>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</si>
  <si>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</si>
  <si>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</si>
  <si>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</si>
  <si>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</si>
  <si>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</si>
  <si>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</si>
  <si>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</si>
  <si>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</si>
  <si>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</si>
  <si>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</si>
  <si>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</si>
  <si>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</si>
  <si>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</si>
  <si>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</si>
  <si>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</si>
  <si>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</si>
  <si>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</si>
  <si>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</si>
  <si>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</si>
  <si>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</si>
  <si>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</si>
  <si>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</si>
  <si>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</si>
  <si>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</si>
  <si>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</si>
  <si>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</si>
  <si>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</si>
  <si>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</si>
  <si>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</si>
  <si>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</si>
  <si>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</si>
  <si>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</si>
  <si>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</si>
  <si>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</si>
  <si>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</si>
  <si>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</si>
  <si>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</si>
  <si>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</si>
  <si>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</si>
  <si>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</si>
  <si>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</si>
  <si>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</si>
  <si>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</si>
  <si>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</si>
  <si>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</si>
  <si>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</si>
  <si>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</si>
  <si>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</si>
  <si>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</si>
  <si>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</si>
  <si>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</si>
  <si>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</si>
  <si>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</si>
  <si>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</si>
  <si>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</si>
  <si>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</si>
  <si>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</si>
  <si>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</si>
  <si>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</si>
  <si>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</si>
  <si>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</si>
  <si>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</si>
  <si>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</si>
  <si>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</si>
  <si>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</si>
  <si>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</si>
  <si>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</si>
  <si>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</si>
  <si>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</si>
  <si>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</si>
  <si>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</si>
  <si>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</si>
  <si>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</si>
  <si>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</si>
  <si>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</si>
  <si>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</si>
  <si>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</si>
  <si>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</si>
  <si>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</si>
  <si>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</si>
  <si>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</si>
  <si>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</si>
  <si>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</si>
  <si>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</si>
  <si>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</si>
  <si>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</si>
  <si>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</si>
  <si>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</si>
  <si>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</si>
  <si>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</si>
  <si>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</si>
  <si>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</si>
  <si>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</si>
  <si>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</si>
  <si>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</si>
  <si>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</si>
  <si>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</si>
  <si>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</si>
  <si>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</si>
  <si>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</si>
  <si>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</si>
  <si>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</si>
  <si>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</si>
  <si>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</si>
  <si>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</si>
  <si>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</si>
  <si>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</si>
  <si>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</si>
  <si>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</si>
  <si>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</si>
  <si>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</si>
  <si>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</si>
  <si>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</si>
  <si>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</si>
  <si>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</si>
  <si>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</si>
  <si>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</si>
  <si>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</si>
  <si>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</si>
  <si>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</si>
  <si>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</si>
  <si>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</si>
  <si>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</si>
  <si>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</si>
  <si>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</si>
  <si>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</si>
  <si>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</si>
  <si>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</si>
  <si>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</si>
  <si>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</si>
  <si>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</si>
  <si>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</si>
  <si>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</si>
  <si>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</si>
  <si>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</si>
  <si>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</si>
  <si>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</si>
  <si>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</si>
  <si>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</si>
  <si>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</si>
  <si>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</si>
  <si>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</si>
  <si>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</si>
  <si>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</si>
  <si>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</si>
  <si>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</si>
  <si>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</si>
  <si>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</si>
  <si>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</si>
  <si>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</si>
  <si>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</si>
  <si>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</si>
  <si>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</si>
  <si>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</si>
  <si>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</si>
  <si>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</si>
  <si>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</si>
  <si>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</si>
  <si>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</si>
  <si>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</si>
  <si>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</si>
  <si>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</si>
  <si>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</si>
  <si>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</si>
  <si>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</si>
  <si>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</si>
  <si>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</si>
  <si>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</si>
  <si>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</si>
  <si>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</si>
  <si>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</si>
  <si>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</si>
  <si>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</si>
  <si>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</si>
  <si>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</si>
  <si>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</si>
  <si>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</si>
  <si>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</si>
  <si>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</si>
  <si>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</si>
  <si>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</si>
  <si>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</si>
  <si>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</si>
  <si>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</si>
  <si>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</si>
  <si>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</si>
  <si>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</si>
  <si>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</si>
  <si>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</si>
  <si>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</si>
  <si>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</si>
  <si>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</si>
  <si>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</si>
  <si>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</si>
  <si>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</si>
  <si>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</si>
  <si>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</si>
  <si>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</si>
  <si>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</si>
  <si>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</si>
  <si>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</si>
  <si>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</si>
  <si>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</si>
  <si>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</si>
  <si>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</si>
  <si>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</si>
  <si>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</si>
  <si>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</si>
  <si>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</si>
  <si>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</si>
  <si>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</si>
  <si>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</si>
  <si>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</si>
  <si>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</si>
  <si>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</si>
  <si>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</si>
  <si>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</si>
  <si>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</si>
  <si>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</si>
  <si>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</si>
  <si>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</si>
  <si>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</si>
  <si>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</si>
  <si>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</si>
  <si>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</si>
  <si>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</si>
  <si>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</si>
  <si>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</si>
  <si>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</si>
  <si>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</si>
  <si>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</si>
  <si>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</si>
  <si>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</si>
  <si>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</si>
  <si>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</si>
  <si>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</si>
  <si>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</si>
  <si>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</si>
  <si>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</si>
  <si>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</si>
  <si>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</si>
  <si>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</si>
  <si>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</si>
  <si>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</si>
  <si>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</si>
  <si>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</si>
  <si>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</si>
  <si>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</si>
  <si>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</si>
  <si>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</si>
  <si>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</si>
  <si>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</si>
  <si>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</si>
  <si>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</si>
  <si>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</si>
  <si>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</si>
  <si>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</si>
  <si>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</si>
  <si>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</si>
  <si>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</si>
  <si>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</si>
  <si>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</si>
  <si>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</si>
  <si>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</si>
  <si>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</si>
  <si>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</si>
  <si>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</si>
  <si>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</si>
  <si>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</si>
  <si>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</si>
  <si>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</si>
  <si>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</si>
  <si>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</si>
  <si>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</si>
  <si>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</si>
  <si>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</si>
  <si>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</si>
  <si>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</si>
  <si>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</si>
  <si>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</si>
  <si>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</si>
  <si>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</si>
  <si>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</si>
  <si>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</si>
  <si>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</si>
  <si>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</si>
  <si>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</si>
  <si>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</si>
  <si>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</si>
  <si>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</si>
  <si>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</si>
  <si>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</si>
  <si>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</si>
  <si>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</si>
  <si>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</si>
  <si>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</si>
  <si>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</si>
  <si>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</si>
  <si>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</si>
  <si>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</si>
  <si>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</si>
  <si>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</si>
  <si>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</si>
  <si>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</si>
  <si>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</si>
  <si>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</si>
  <si>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</si>
  <si>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</si>
  <si>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</si>
  <si>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</si>
  <si>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</si>
  <si>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</si>
  <si>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</si>
  <si>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</si>
  <si>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</si>
  <si>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</si>
  <si>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</si>
  <si>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</si>
  <si>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</si>
  <si>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</si>
  <si>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</si>
  <si>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</si>
  <si>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</si>
  <si>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</si>
  <si>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</si>
  <si>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</si>
  <si>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</si>
  <si>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</si>
  <si>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</si>
  <si>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</si>
  <si>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</si>
  <si>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</si>
  <si>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</si>
  <si>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</si>
  <si>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</si>
  <si>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</si>
  <si>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</si>
  <si>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</si>
  <si>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</si>
  <si>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</si>
  <si>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</si>
  <si>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</si>
  <si>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</si>
  <si>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</si>
  <si>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</si>
  <si>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</si>
  <si>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</si>
  <si>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</si>
  <si>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</si>
  <si>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</si>
  <si>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</si>
  <si>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</si>
  <si>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</si>
  <si>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</si>
  <si>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</si>
  <si>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</si>
  <si>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</si>
  <si>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</si>
  <si>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</si>
  <si>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</si>
  <si>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</si>
  <si>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</si>
  <si>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</si>
  <si>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</si>
  <si>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</si>
  <si>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</si>
  <si>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</si>
  <si>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</si>
  <si>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</si>
  <si>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</si>
  <si>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</si>
  <si>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</si>
  <si>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</si>
  <si>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</si>
  <si>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</si>
  <si>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</si>
  <si>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</si>
  <si>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</si>
  <si>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</si>
  <si>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</si>
  <si>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</si>
  <si>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</si>
  <si>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</si>
  <si>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</si>
  <si>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</si>
  <si>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</si>
  <si>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</si>
  <si>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</si>
  <si>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</si>
  <si>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</si>
  <si>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</si>
  <si>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</si>
  <si>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</si>
  <si>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</si>
  <si>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</si>
  <si>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</si>
  <si>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</si>
  <si>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</si>
  <si>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</si>
  <si>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</si>
  <si>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</si>
  <si>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</si>
  <si>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</si>
  <si>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</si>
  <si>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</si>
  <si>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</si>
  <si>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</si>
  <si>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</si>
  <si>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</si>
  <si>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</si>
  <si>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</si>
  <si>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</si>
  <si>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</si>
  <si>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</si>
  <si>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</si>
  <si>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</si>
  <si>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</si>
  <si>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</si>
  <si>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</si>
  <si>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</si>
  <si>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</si>
  <si>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</si>
  <si>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</si>
  <si>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</si>
  <si>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</si>
  <si>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</si>
  <si>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</si>
  <si>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</si>
  <si>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</si>
  <si>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</si>
  <si>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</si>
  <si>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</si>
  <si>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</si>
  <si>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</si>
  <si>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</si>
  <si>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</si>
  <si>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</si>
  <si>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</si>
  <si>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</si>
  <si>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</si>
  <si>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</si>
  <si>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</si>
  <si>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</si>
  <si>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</si>
  <si>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</si>
  <si>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</si>
  <si>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</si>
  <si>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</si>
  <si>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</si>
  <si>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</si>
  <si>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</si>
  <si>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</si>
  <si>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</si>
  <si>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</si>
  <si>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</si>
  <si>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</si>
  <si>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</si>
  <si>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</si>
  <si>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</si>
  <si>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</si>
  <si>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</si>
  <si>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</si>
  <si>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</si>
  <si>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</si>
  <si>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</si>
  <si>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</si>
  <si>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</si>
  <si>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</si>
  <si>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</si>
  <si>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</si>
  <si>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</si>
  <si>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</si>
  <si>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</si>
  <si>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</si>
  <si>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</si>
  <si>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</si>
  <si>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</si>
  <si>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</si>
  <si>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</si>
  <si>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</si>
  <si>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</si>
  <si>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</si>
  <si>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</si>
  <si>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</si>
  <si>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</si>
  <si>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</si>
  <si>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</si>
  <si>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</si>
  <si>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</si>
  <si>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</si>
  <si>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</si>
  <si>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</si>
  <si>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</si>
  <si>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</si>
  <si>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</si>
  <si>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</si>
  <si>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</si>
  <si>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</si>
  <si>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</si>
  <si>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</si>
  <si>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</si>
  <si>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</si>
  <si>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</si>
  <si>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</si>
  <si>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</si>
  <si>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</si>
  <si>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</si>
  <si>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</si>
  <si>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</si>
  <si>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</si>
  <si>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</si>
  <si>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</si>
  <si>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</si>
  <si>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</si>
  <si>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</si>
  <si>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</si>
  <si>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</si>
  <si>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</si>
  <si>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</si>
  <si>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</si>
  <si>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</si>
  <si>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</si>
  <si>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</si>
  <si>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</si>
  <si>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</si>
  <si>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</si>
  <si>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</si>
  <si>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</si>
  <si>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</si>
  <si>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</si>
  <si>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</si>
  <si>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</si>
  <si>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</si>
  <si>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</si>
  <si>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</si>
  <si>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</si>
  <si>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</si>
  <si>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</si>
  <si>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</si>
  <si>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</si>
  <si>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</si>
  <si>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</si>
  <si>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</si>
  <si>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</si>
  <si>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</si>
  <si>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</si>
  <si>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</si>
  <si>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</si>
  <si>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</si>
  <si>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</si>
  <si>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</si>
  <si>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</si>
  <si>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</si>
  <si>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</si>
  <si>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</si>
  <si>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</si>
  <si>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</si>
  <si>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</si>
  <si>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</si>
  <si>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</si>
  <si>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</si>
  <si>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</si>
  <si>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</si>
  <si>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</si>
  <si>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</si>
  <si>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</si>
  <si>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</si>
  <si>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</si>
  <si>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</si>
  <si>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</si>
  <si>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</si>
  <si>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</si>
  <si>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</si>
  <si>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</si>
  <si>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</si>
  <si>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</si>
  <si>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</si>
  <si>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</si>
  <si>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</si>
  <si>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</si>
  <si>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</si>
  <si>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</si>
  <si>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</si>
  <si>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</si>
  <si>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</si>
  <si>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</si>
  <si>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</si>
  <si>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</si>
  <si>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</si>
  <si>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</si>
  <si>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</si>
  <si>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</si>
  <si>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</si>
  <si>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</si>
  <si>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</si>
  <si>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</si>
  <si>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</si>
  <si>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</si>
  <si>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</si>
  <si>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</si>
  <si>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</si>
  <si>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</si>
  <si>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</si>
  <si>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</si>
  <si>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</si>
  <si>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</si>
  <si>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</si>
  <si>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</si>
  <si>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</si>
  <si>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</si>
  <si>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</si>
  <si>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</si>
  <si>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</si>
  <si>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</si>
  <si>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</si>
  <si>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</si>
  <si>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</si>
  <si>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</si>
  <si>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</si>
  <si>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</si>
  <si>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</si>
  <si>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</si>
  <si>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</si>
  <si>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</si>
  <si>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</si>
  <si>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</si>
  <si>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</si>
  <si>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</si>
  <si>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</si>
  <si>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</si>
  <si>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</si>
  <si>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</si>
  <si>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</si>
  <si>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</si>
  <si>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</si>
  <si>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</si>
  <si>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</si>
  <si>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</si>
  <si>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</si>
  <si>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</si>
  <si>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</si>
  <si>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</si>
  <si>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</si>
  <si>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</si>
  <si>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</si>
  <si>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</si>
  <si>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</si>
  <si>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</si>
  <si>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</si>
  <si>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</si>
  <si>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</si>
  <si>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</si>
  <si>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</si>
  <si>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</si>
  <si>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</si>
  <si>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</si>
  <si>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</si>
  <si>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</si>
  <si>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</si>
  <si>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</si>
  <si>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</si>
  <si>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</si>
  <si>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</si>
  <si>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</si>
  <si>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</si>
  <si>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</si>
  <si>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</si>
  <si>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</si>
  <si>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</si>
  <si>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</si>
  <si>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</si>
  <si>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</si>
  <si>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</si>
  <si>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</si>
  <si>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</si>
  <si>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</si>
  <si>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</si>
  <si>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</si>
  <si>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</si>
  <si>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</si>
  <si>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</si>
  <si>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</si>
  <si>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</si>
  <si>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</si>
  <si>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</si>
  <si>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</si>
  <si>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</si>
  <si>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</si>
  <si>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</si>
  <si>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</si>
  <si>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</si>
  <si>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</si>
  <si>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</si>
  <si>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</si>
  <si>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</si>
  <si>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</si>
  <si>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</si>
  <si>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</si>
  <si>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</si>
  <si>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</si>
  <si>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</si>
  <si>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</si>
  <si>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</si>
  <si>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</si>
  <si>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</si>
  <si>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</si>
  <si>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</si>
  <si>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</si>
  <si>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</si>
  <si>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</si>
  <si>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</si>
  <si>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</si>
  <si>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</si>
  <si>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</si>
  <si>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</si>
  <si>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</si>
  <si>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</si>
  <si>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</si>
  <si>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</si>
  <si>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</si>
  <si>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</si>
  <si>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</si>
  <si>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</si>
  <si>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</si>
  <si>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</si>
  <si>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</si>
  <si>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</si>
  <si>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</si>
  <si>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</si>
  <si>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</si>
  <si>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</si>
  <si>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</si>
  <si>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</si>
  <si>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</si>
  <si>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</si>
  <si>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</si>
  <si>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</si>
  <si>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</si>
  <si>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</si>
  <si>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</si>
  <si>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</si>
  <si>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</si>
  <si>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</si>
  <si>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</si>
  <si>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</si>
  <si>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</si>
  <si>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</si>
  <si>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</si>
  <si>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</si>
  <si>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</si>
  <si>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</si>
  <si>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</si>
  <si>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</si>
  <si>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</si>
  <si>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</si>
  <si>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</si>
  <si>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</si>
  <si>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</si>
  <si>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</si>
  <si>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</si>
  <si>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</si>
  <si>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</si>
  <si>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</si>
  <si>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</si>
  <si>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</si>
  <si>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</si>
  <si>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</si>
  <si>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</si>
  <si>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</si>
  <si>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</si>
  <si>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</si>
  <si>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</si>
  <si>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</si>
  <si>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</si>
  <si>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</si>
  <si>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</si>
  <si>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</si>
  <si>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</si>
  <si>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</si>
  <si>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</si>
  <si>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</si>
  <si>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</si>
  <si>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</si>
  <si>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</si>
  <si>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</si>
  <si>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</si>
  <si>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</si>
  <si>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</si>
  <si>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</si>
  <si>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</si>
  <si>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</si>
  <si>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</si>
  <si>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</si>
  <si>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</si>
  <si>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</si>
  <si>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</si>
  <si>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</si>
  <si>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</si>
  <si>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</si>
  <si>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</si>
  <si>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</si>
  <si>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</si>
  <si>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</si>
  <si>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</si>
  <si>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</si>
  <si>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</si>
  <si>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</si>
  <si>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</si>
  <si>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</si>
  <si>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</si>
  <si>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</si>
  <si>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</si>
  <si>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</si>
  <si>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</si>
  <si>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</si>
  <si>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</si>
  <si>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</si>
  <si>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</si>
  <si>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</si>
  <si>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</si>
  <si>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</si>
  <si>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</si>
  <si>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</si>
  <si>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</si>
  <si>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</si>
  <si>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</si>
  <si>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</si>
  <si>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</si>
  <si>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</si>
  <si>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</si>
  <si>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</si>
  <si>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</si>
  <si>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</si>
  <si>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</si>
  <si>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</si>
  <si>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</si>
  <si>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</si>
  <si>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</si>
  <si>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</si>
  <si>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</si>
  <si>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</si>
  <si>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</si>
  <si>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</si>
  <si>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</si>
  <si>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</si>
  <si>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</si>
  <si>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</si>
  <si>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</si>
  <si>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</si>
  <si>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</si>
  <si>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</si>
  <si>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</si>
  <si>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</si>
  <si>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</si>
  <si>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</si>
  <si>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</si>
  <si>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</si>
  <si>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</si>
  <si>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</si>
  <si>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</si>
  <si>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</si>
  <si>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</si>
  <si>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</si>
  <si>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</si>
  <si>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</si>
  <si>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</si>
  <si>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</si>
  <si>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</si>
  <si>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</si>
  <si>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</si>
  <si>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</si>
  <si>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</si>
  <si>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</si>
  <si>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</si>
  <si>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</si>
  <si>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</si>
  <si>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</si>
  <si>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</si>
  <si>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</si>
  <si>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</si>
  <si>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</si>
  <si>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</si>
  <si>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</si>
  <si>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</si>
  <si>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</si>
  <si>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</si>
  <si>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</si>
  <si>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</si>
  <si>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</si>
  <si>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</si>
  <si>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</si>
  <si>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</si>
  <si>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</si>
  <si>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</si>
  <si>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</si>
  <si>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</si>
  <si>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</si>
  <si>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</si>
  <si>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</si>
  <si>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</si>
  <si>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</si>
  <si>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</si>
  <si>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</si>
  <si>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</si>
  <si>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</si>
  <si>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</si>
  <si>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</si>
  <si>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</si>
  <si>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</si>
  <si>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</si>
  <si>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</si>
  <si>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</si>
  <si>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</si>
  <si>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</si>
  <si>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</si>
  <si>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</si>
  <si>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</si>
  <si>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</si>
  <si>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</si>
  <si>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</si>
  <si>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</si>
  <si>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</si>
  <si>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</si>
  <si>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</si>
  <si>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</si>
  <si>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</si>
  <si>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</si>
  <si>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</si>
  <si>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</si>
  <si>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</si>
  <si>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</si>
  <si>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</si>
  <si>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</si>
  <si>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</si>
  <si>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</si>
  <si>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</si>
  <si>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</si>
  <si>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</si>
  <si>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</si>
  <si>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</si>
  <si>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</si>
  <si>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</si>
  <si>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</si>
  <si>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</si>
  <si>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</si>
  <si>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</si>
  <si>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</si>
  <si>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</si>
  <si>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</si>
  <si>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</si>
  <si>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</si>
  <si>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</si>
  <si>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</si>
  <si>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</si>
  <si>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</si>
  <si>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</si>
  <si>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</si>
  <si>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</si>
  <si>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</si>
  <si>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</si>
  <si>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</si>
  <si>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</si>
  <si>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</si>
  <si>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</si>
  <si>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</si>
  <si>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</si>
  <si>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</si>
  <si>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</si>
  <si>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</si>
  <si>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</si>
  <si>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</si>
  <si>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</si>
  <si>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</si>
  <si>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</si>
  <si>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</si>
  <si>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</si>
  <si>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</si>
  <si>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</si>
  <si>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</si>
  <si>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</si>
  <si>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</si>
  <si>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</si>
  <si>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</si>
  <si>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</si>
  <si>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</si>
  <si>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</si>
  <si>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</si>
  <si>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</si>
  <si>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</si>
  <si>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</si>
  <si>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</si>
  <si>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</si>
  <si>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</si>
  <si>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</si>
  <si>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</si>
  <si>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</si>
  <si>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</si>
  <si>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</si>
  <si>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</si>
  <si>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</si>
  <si>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</si>
  <si>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</si>
  <si>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</si>
  <si>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</si>
  <si>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</si>
  <si>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</si>
  <si>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</si>
  <si>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</si>
  <si>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</si>
  <si>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</si>
  <si>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</si>
  <si>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</si>
  <si>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</si>
  <si>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</si>
  <si>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</si>
  <si>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</si>
  <si>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</si>
  <si>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</si>
  <si>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</si>
  <si>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</si>
  <si>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</si>
  <si>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</si>
  <si>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</si>
  <si>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</si>
  <si>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</si>
  <si>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</si>
  <si>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</si>
  <si>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</si>
  <si>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</si>
  <si>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</si>
  <si>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</si>
  <si>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</si>
  <si>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</si>
  <si>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</si>
  <si>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</si>
  <si>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</si>
  <si>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</si>
  <si>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</si>
  <si>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</si>
  <si>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</si>
  <si>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</si>
  <si>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</si>
  <si>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</si>
  <si>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</si>
  <si>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</si>
  <si>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</si>
  <si>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</si>
  <si>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</si>
  <si>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</si>
  <si>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</si>
  <si>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</si>
  <si>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</si>
  <si>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</si>
  <si>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</si>
  <si>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</si>
  <si>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</si>
  <si>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</si>
  <si>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</si>
  <si>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</si>
  <si>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</si>
  <si>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</si>
  <si>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</si>
  <si>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</si>
  <si>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</si>
  <si>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</si>
  <si>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</si>
  <si>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</si>
  <si>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</si>
  <si>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</si>
  <si>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</si>
  <si>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</si>
  <si>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</si>
  <si>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</si>
  <si>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</si>
  <si>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</si>
  <si>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</si>
  <si>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</si>
  <si>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</si>
  <si>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</si>
  <si>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</si>
  <si>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</si>
  <si>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</si>
  <si>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</si>
  <si>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</si>
  <si>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</si>
  <si>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</si>
  <si>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</si>
  <si>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</si>
  <si>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</si>
  <si>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</si>
  <si>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</si>
  <si>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</si>
  <si>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</si>
  <si>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</si>
  <si>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</si>
  <si>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</si>
  <si>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</si>
  <si>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</si>
  <si>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</si>
  <si>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</si>
  <si>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</si>
  <si>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</si>
  <si>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</si>
  <si>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</si>
  <si>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</si>
  <si>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</si>
  <si>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</si>
  <si>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</si>
  <si>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</si>
  <si>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</si>
  <si>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</si>
  <si>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</si>
  <si>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</si>
  <si>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</si>
  <si>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</si>
  <si>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</si>
  <si>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</si>
  <si>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</si>
  <si>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</si>
  <si>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</si>
  <si>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</si>
  <si>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</si>
  <si>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</si>
  <si>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</si>
  <si>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</si>
  <si>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</si>
  <si>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</si>
  <si>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</si>
  <si>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</si>
  <si>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</si>
  <si>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</si>
  <si>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</si>
  <si>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</si>
  <si>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</si>
  <si>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</si>
  <si>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</si>
  <si>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</si>
  <si>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</si>
  <si>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</si>
  <si>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</si>
  <si>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</si>
  <si>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</si>
  <si>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</si>
  <si>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</si>
  <si>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</si>
  <si>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</si>
  <si>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</si>
  <si>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</si>
  <si>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</si>
  <si>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</si>
  <si>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</si>
  <si>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</si>
  <si>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</si>
  <si>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</si>
  <si>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</si>
  <si>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</si>
  <si>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</si>
  <si>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</si>
  <si>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</si>
  <si>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</si>
  <si>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</si>
  <si>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</si>
  <si>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</si>
  <si>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</si>
  <si>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</si>
  <si>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</si>
  <si>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</si>
  <si>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</si>
  <si>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</si>
  <si>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</si>
  <si>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</si>
  <si>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</si>
  <si>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</si>
  <si>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</si>
  <si>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</si>
  <si>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</si>
  <si>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</si>
  <si>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</si>
  <si>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</si>
  <si>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</si>
  <si>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</si>
  <si>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</si>
  <si>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</si>
  <si>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</si>
  <si>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</si>
  <si>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</si>
  <si>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</si>
  <si>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</si>
  <si>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</si>
  <si>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</si>
  <si>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</si>
  <si>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</si>
  <si>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</si>
  <si>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</si>
  <si>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</si>
  <si>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</si>
  <si>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</si>
  <si>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</si>
  <si>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</si>
  <si>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</si>
  <si>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</si>
  <si>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</si>
  <si>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</si>
  <si>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</si>
  <si>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</si>
  <si>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</si>
  <si>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</si>
  <si>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</si>
  <si>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</si>
  <si>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</si>
  <si>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</si>
  <si>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</si>
  <si>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</si>
  <si>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</si>
  <si>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</si>
  <si>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</si>
  <si>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</si>
  <si>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</si>
  <si>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</si>
  <si>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</si>
  <si>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</si>
  <si>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</si>
  <si>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</si>
  <si>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</si>
  <si>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</si>
  <si>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</si>
  <si>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</si>
  <si>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</si>
  <si>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</si>
  <si>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</si>
  <si>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</si>
  <si>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</si>
  <si>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</si>
  <si>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</si>
  <si>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</si>
  <si>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</si>
  <si>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</si>
  <si>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</si>
  <si>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</si>
  <si>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</si>
  <si>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</si>
  <si>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</si>
  <si>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</si>
  <si>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</si>
  <si>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</si>
  <si>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</si>
  <si>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</si>
  <si>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</si>
  <si>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</si>
  <si>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</si>
  <si>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</si>
  <si>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</si>
  <si>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</si>
  <si>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</si>
  <si>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</si>
  <si>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</si>
  <si>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</si>
  <si>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</si>
  <si>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</si>
  <si>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</si>
  <si>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</si>
  <si>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</si>
  <si>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</si>
  <si>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</si>
  <si>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</si>
  <si>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</si>
  <si>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</si>
  <si>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</si>
  <si>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</si>
  <si>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</si>
  <si>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</si>
  <si>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</si>
  <si>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</si>
  <si>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</si>
  <si>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</si>
  <si>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</si>
  <si>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</si>
  <si>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</si>
  <si>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</si>
  <si>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</si>
  <si>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</si>
  <si>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</si>
  <si>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</si>
  <si>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</si>
  <si>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</si>
  <si>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</si>
  <si>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</si>
  <si>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</si>
  <si>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</si>
  <si>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</si>
  <si>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</si>
  <si>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</si>
  <si>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</si>
  <si>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</si>
  <si>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</si>
  <si>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</si>
  <si>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</si>
  <si>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</si>
  <si>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</si>
  <si>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</si>
  <si>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</si>
  <si>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</si>
  <si>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</si>
  <si>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</si>
  <si>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</si>
  <si>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</si>
  <si>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</si>
  <si>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</si>
  <si>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</si>
  <si>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</si>
  <si>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</si>
  <si>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</si>
  <si>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</si>
  <si>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</si>
  <si>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</si>
  <si>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</si>
  <si>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</si>
  <si>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</si>
  <si>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</si>
  <si>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</si>
  <si>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</si>
  <si>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</si>
  <si>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</si>
  <si>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</si>
  <si>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</si>
  <si>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</si>
  <si>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</si>
  <si>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</si>
  <si>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</si>
  <si>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</si>
  <si>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</si>
  <si>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</si>
  <si>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</si>
  <si>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</si>
  <si>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</si>
  <si>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</si>
  <si>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</si>
  <si>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</si>
  <si>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</si>
  <si>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</si>
  <si>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</si>
  <si>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</si>
  <si>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</si>
  <si>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</si>
  <si>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</si>
  <si>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</si>
  <si>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</si>
  <si>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</si>
  <si>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</si>
  <si>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</si>
  <si>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</si>
  <si>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</si>
  <si>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</si>
  <si>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</si>
  <si>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</si>
  <si>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</si>
  <si>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</si>
  <si>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</si>
  <si>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</si>
  <si>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</si>
  <si>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</si>
  <si>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</si>
  <si>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</si>
  <si>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</si>
  <si>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</si>
  <si>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</si>
  <si>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</si>
  <si>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</si>
  <si>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</si>
  <si>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</si>
  <si>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</si>
  <si>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</si>
  <si>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</si>
  <si>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</si>
  <si>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</si>
  <si>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</si>
  <si>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</si>
  <si>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</si>
  <si>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</si>
  <si>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</si>
  <si>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</si>
  <si>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</si>
  <si>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</si>
  <si>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</si>
  <si>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</si>
  <si>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</si>
  <si>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</si>
  <si>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</si>
  <si>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</si>
  <si>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</si>
  <si>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</si>
  <si>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</si>
  <si>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</si>
  <si>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</si>
  <si>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</si>
  <si>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</si>
  <si>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</si>
  <si>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</si>
  <si>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</si>
  <si>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</si>
  <si>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</si>
  <si>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</si>
  <si>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</si>
  <si>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</si>
  <si>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</si>
  <si>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</si>
  <si>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</si>
  <si>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</si>
  <si>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</si>
  <si>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</si>
  <si>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</si>
  <si>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</si>
  <si>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</si>
  <si>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</si>
  <si>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</si>
  <si>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</si>
  <si>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</si>
  <si>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</si>
  <si>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</si>
  <si>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</si>
  <si>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</si>
  <si>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</si>
  <si>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</si>
  <si>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</si>
  <si>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</si>
  <si>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</si>
  <si>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</si>
  <si>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</si>
  <si>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</si>
  <si>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</si>
  <si>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</si>
  <si>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</si>
  <si>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</si>
  <si>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</si>
  <si>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</si>
  <si>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</si>
  <si>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</si>
  <si>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</si>
  <si>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</si>
  <si>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</si>
  <si>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</si>
  <si>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</si>
  <si>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</si>
  <si>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</si>
  <si>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</si>
  <si>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</si>
  <si>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</si>
  <si>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</si>
  <si>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</si>
  <si>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</si>
  <si>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</si>
  <si>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</si>
  <si>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</si>
  <si>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</si>
  <si>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</si>
  <si>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</si>
  <si>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</si>
  <si>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</si>
  <si>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</si>
  <si>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</si>
  <si>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</si>
  <si>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</si>
  <si>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</si>
  <si>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</si>
  <si>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</si>
  <si>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</si>
  <si>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</si>
  <si>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</si>
  <si>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</si>
  <si>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</si>
  <si>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</si>
  <si>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</si>
  <si>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</si>
  <si>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</si>
  <si>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</si>
  <si>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</si>
  <si>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</si>
  <si>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</si>
  <si>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</si>
  <si>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</si>
  <si>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</si>
  <si>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</si>
  <si>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</si>
  <si>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</si>
  <si>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</si>
  <si>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</si>
  <si>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</si>
  <si>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</si>
  <si>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</si>
  <si>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</si>
  <si>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</si>
  <si>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</si>
  <si>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</si>
  <si>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</si>
  <si>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</si>
  <si>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</si>
  <si>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</si>
  <si>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</si>
  <si>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</si>
  <si>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</si>
  <si>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</si>
  <si>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</si>
  <si>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</si>
  <si>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</si>
  <si>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</si>
  <si>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</si>
  <si>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</si>
  <si>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</si>
  <si>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</si>
  <si>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</si>
  <si>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</si>
  <si>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</si>
  <si>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</si>
  <si>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</si>
  <si>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</si>
  <si>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</si>
  <si>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</si>
  <si>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</si>
  <si>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</si>
  <si>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</si>
  <si>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</si>
  <si>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</si>
  <si>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</si>
  <si>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</si>
  <si>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</si>
  <si>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</si>
  <si>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</si>
  <si>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</si>
  <si>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</si>
  <si>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</si>
  <si>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</si>
  <si>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</si>
  <si>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</si>
  <si>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</si>
  <si>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</si>
  <si>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</si>
  <si>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</si>
  <si>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</si>
  <si>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</si>
  <si>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</si>
  <si>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</si>
  <si>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</si>
  <si>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</si>
  <si>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</si>
  <si>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</si>
  <si>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</si>
  <si>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</si>
  <si>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</si>
  <si>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</si>
  <si>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</si>
  <si>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</si>
  <si>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</si>
  <si>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</si>
  <si>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</si>
  <si>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</si>
  <si>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</si>
  <si>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</si>
  <si>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</si>
  <si>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</si>
  <si>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</si>
  <si>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</si>
  <si>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</si>
  <si>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</si>
  <si>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</si>
  <si>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</si>
  <si>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</si>
  <si>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</si>
  <si>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</si>
  <si>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</si>
  <si>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</si>
  <si>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</si>
  <si>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</si>
  <si>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</si>
  <si>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</si>
  <si>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</si>
  <si>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</si>
  <si>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</si>
  <si>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</si>
  <si>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</si>
  <si>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</si>
  <si>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</si>
  <si>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</si>
  <si>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</si>
  <si>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</si>
  <si>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</si>
  <si>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</si>
  <si>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</si>
  <si>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</si>
  <si>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</si>
  <si>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</si>
  <si>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</si>
  <si>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</si>
  <si>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</si>
  <si>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</si>
  <si>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</si>
  <si>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</si>
  <si>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</si>
  <si>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</si>
  <si>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</si>
  <si>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</si>
  <si>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</si>
  <si>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</si>
  <si>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</si>
  <si>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</si>
  <si>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</si>
  <si>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</si>
  <si>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</si>
  <si>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</si>
  <si>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</si>
  <si>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</si>
  <si>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</si>
  <si>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</si>
  <si>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</si>
  <si>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</si>
  <si>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</si>
  <si>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</si>
  <si>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</si>
  <si>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</si>
  <si>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</si>
  <si>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</si>
  <si>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</si>
  <si>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</si>
  <si>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</si>
  <si>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</si>
  <si>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</si>
  <si>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</si>
  <si>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</si>
  <si>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</si>
  <si>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</si>
  <si>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</si>
  <si>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</si>
  <si>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</si>
  <si>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</si>
  <si>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</si>
  <si>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</si>
  <si>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</si>
  <si>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</si>
  <si>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</si>
  <si>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</si>
  <si>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</si>
  <si>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</si>
  <si>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</si>
  <si>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</si>
  <si>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</si>
  <si>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</si>
  <si>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</si>
  <si>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</si>
  <si>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</si>
  <si>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</si>
  <si>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</si>
  <si>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</si>
  <si>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</si>
  <si>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</si>
  <si>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</si>
  <si>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</si>
  <si>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</si>
  <si>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</si>
  <si>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</si>
  <si>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</si>
  <si>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</si>
  <si>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</si>
  <si>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</si>
  <si>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</si>
  <si>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</si>
  <si>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</si>
  <si>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</si>
  <si>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</si>
  <si>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</si>
  <si>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</si>
  <si>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</si>
  <si>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</si>
  <si>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</si>
  <si>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</si>
  <si>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</si>
  <si>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</si>
  <si>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</si>
  <si>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</si>
  <si>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</si>
  <si>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</si>
  <si>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</si>
  <si>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</si>
  <si>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</si>
  <si>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</si>
  <si>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</si>
  <si>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</si>
  <si>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</si>
  <si>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</si>
  <si>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</si>
  <si>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</si>
  <si>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</si>
  <si>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</si>
  <si>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</si>
  <si>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</si>
  <si>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</si>
  <si>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</si>
  <si>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</si>
  <si>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</si>
  <si>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</si>
  <si>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</si>
  <si>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</si>
  <si>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</si>
  <si>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</si>
  <si>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</si>
  <si>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</si>
  <si>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</si>
  <si>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</si>
  <si>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</si>
  <si>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</si>
  <si>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</si>
  <si>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</si>
  <si>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</si>
  <si>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</si>
  <si>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</si>
  <si>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</si>
  <si>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</si>
  <si>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</si>
  <si>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</si>
  <si>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</si>
  <si>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</si>
  <si>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</si>
  <si>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</si>
  <si>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</si>
  <si>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</si>
  <si>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</si>
  <si>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</si>
  <si>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</si>
  <si>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</si>
  <si>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</si>
  <si>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</si>
  <si>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</si>
  <si>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</si>
  <si>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</si>
  <si>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</si>
  <si>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</si>
  <si>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</si>
  <si>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</si>
  <si>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</si>
  <si>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</si>
  <si>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</si>
  <si>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</si>
  <si>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</si>
  <si>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</si>
  <si>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</si>
  <si>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</si>
  <si>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</si>
  <si>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</si>
  <si>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</si>
  <si>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</si>
  <si>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</si>
  <si>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</si>
  <si>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</si>
  <si>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</si>
  <si>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</si>
  <si>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</si>
  <si>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</si>
  <si>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</si>
  <si>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</si>
  <si>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</si>
  <si>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</si>
  <si>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</si>
  <si>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</si>
  <si>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</si>
  <si>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</si>
  <si>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</si>
  <si>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</si>
  <si>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</si>
  <si>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</si>
  <si>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</si>
  <si>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</si>
  <si>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</si>
  <si>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</si>
  <si>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</si>
  <si>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</si>
  <si>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</si>
  <si>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</si>
  <si>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</si>
  <si>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</si>
  <si>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</si>
  <si>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</si>
  <si>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</si>
  <si>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</si>
  <si>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</si>
  <si>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</si>
  <si>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</si>
  <si>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</si>
  <si>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</si>
  <si>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</si>
  <si>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</si>
  <si>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</si>
  <si>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</si>
  <si>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</si>
  <si>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</si>
  <si>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</si>
  <si>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</si>
  <si>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</si>
  <si>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</si>
  <si>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</si>
  <si>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</si>
  <si>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</si>
  <si>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</si>
  <si>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</si>
  <si>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</si>
  <si>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</si>
  <si>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</si>
  <si>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</si>
  <si>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</si>
  <si>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</si>
  <si>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</si>
  <si>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</si>
  <si>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</si>
  <si>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</si>
  <si>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</si>
  <si>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</si>
  <si>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</si>
  <si>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</si>
  <si>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</si>
  <si>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</si>
  <si>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</si>
  <si>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</si>
  <si>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</si>
  <si>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</si>
  <si>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</si>
  <si>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</si>
  <si>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</si>
  <si>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</si>
  <si>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</si>
  <si>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</si>
  <si>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</si>
  <si>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</si>
  <si>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</si>
  <si>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</si>
  <si>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</si>
  <si>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</si>
  <si>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</si>
  <si>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</si>
  <si>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</si>
  <si>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</si>
  <si>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</si>
  <si>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</si>
  <si>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</si>
  <si>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</si>
  <si>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</si>
  <si>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</si>
  <si>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</si>
  <si>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</si>
  <si>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</si>
  <si>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</si>
  <si>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</si>
  <si>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</si>
  <si>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</si>
  <si>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</si>
  <si>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</si>
  <si>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</si>
  <si>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</si>
  <si>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</si>
  <si>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</si>
  <si>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</si>
  <si>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</si>
  <si>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</si>
  <si>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</si>
  <si>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</si>
  <si>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</si>
  <si>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</si>
  <si>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</si>
  <si>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</si>
  <si>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</si>
  <si>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</si>
  <si>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</si>
  <si>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</si>
  <si>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</si>
  <si>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</si>
  <si>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</si>
  <si>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</si>
  <si>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</si>
  <si>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</si>
  <si>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</si>
  <si>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</si>
  <si>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</si>
  <si>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</si>
  <si>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</si>
  <si>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</si>
  <si>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</si>
  <si>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</si>
  <si>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</si>
  <si>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</si>
  <si>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</si>
  <si>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</si>
  <si>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</si>
  <si>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</si>
  <si>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</si>
  <si>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</si>
  <si>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</si>
  <si>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</si>
  <si>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</si>
  <si>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</si>
  <si>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</si>
  <si>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</si>
  <si>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</si>
  <si>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</si>
  <si>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</si>
  <si>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</si>
  <si>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</si>
  <si>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</si>
  <si>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</si>
  <si>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</si>
  <si>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</si>
  <si>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</si>
  <si>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</si>
  <si>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</si>
  <si>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</si>
  <si>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</si>
  <si>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</si>
  <si>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</si>
  <si>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</si>
  <si>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</si>
  <si>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</si>
  <si>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</si>
  <si>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</si>
  <si>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</si>
  <si>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</si>
  <si>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</si>
  <si>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</si>
  <si>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</si>
  <si>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</si>
  <si>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</si>
  <si>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</si>
  <si>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</si>
  <si>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</si>
  <si>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</si>
  <si>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</si>
  <si>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</si>
  <si>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</si>
  <si>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</si>
  <si>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</si>
  <si>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</si>
  <si>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</si>
  <si>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</si>
  <si>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</si>
  <si>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</si>
  <si>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</si>
  <si>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</si>
  <si>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</si>
  <si>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</si>
  <si>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</si>
  <si>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</si>
  <si>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</si>
  <si>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</si>
  <si>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</si>
  <si>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</si>
  <si>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</si>
  <si>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</si>
  <si>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</si>
  <si>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</si>
  <si>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</si>
  <si>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</si>
  <si>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</si>
  <si>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</si>
  <si>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</si>
  <si>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</si>
  <si>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</si>
  <si>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</si>
  <si>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</si>
  <si>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</si>
  <si>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</si>
  <si>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</si>
  <si>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</si>
  <si>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</si>
  <si>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</si>
  <si>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</si>
  <si>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</si>
  <si>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</si>
  <si>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</si>
  <si>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</si>
  <si>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</si>
  <si>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</si>
  <si>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</si>
  <si>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</si>
  <si>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</si>
  <si>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</si>
  <si>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</si>
  <si>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</si>
  <si>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</si>
  <si>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</si>
  <si>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</si>
  <si>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</si>
  <si>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</si>
  <si>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</si>
  <si>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</si>
  <si>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</si>
  <si>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</si>
  <si>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</si>
  <si>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</si>
  <si>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</si>
  <si>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</si>
  <si>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</si>
  <si>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</si>
  <si>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</si>
  <si>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</si>
  <si>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</si>
  <si>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</si>
  <si>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</si>
  <si>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</si>
  <si>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</si>
  <si>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</si>
  <si>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</si>
  <si>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</si>
  <si>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</si>
  <si>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</si>
  <si>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</si>
  <si>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</si>
  <si>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</si>
  <si>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</si>
  <si>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</si>
  <si>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</si>
  <si>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</si>
  <si>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</si>
  <si>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</si>
  <si>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</si>
  <si>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</si>
  <si>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</si>
  <si>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</si>
  <si>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</si>
  <si>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</si>
  <si>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</si>
  <si>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</si>
  <si>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</si>
  <si>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</si>
  <si>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</si>
  <si>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</si>
  <si>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</si>
  <si>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</si>
  <si>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</si>
  <si>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</si>
  <si>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</si>
  <si>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</si>
  <si>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</si>
  <si>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</si>
  <si>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</si>
  <si>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</si>
  <si>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</si>
  <si>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</si>
  <si>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</si>
  <si>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</si>
  <si>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</si>
  <si>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</si>
  <si>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</si>
  <si>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</si>
  <si>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</si>
  <si>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</si>
  <si>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</si>
  <si>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</si>
  <si>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</si>
  <si>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</si>
  <si>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</si>
  <si>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</si>
  <si>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</si>
  <si>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</si>
  <si>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</si>
  <si>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</si>
  <si>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</si>
  <si>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</si>
  <si>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</si>
  <si>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</si>
  <si>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</si>
  <si>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</si>
  <si>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</si>
  <si>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</si>
  <si>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</si>
  <si>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</si>
  <si>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</si>
  <si>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</si>
  <si>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</si>
  <si>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</si>
  <si>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</si>
  <si>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</si>
  <si>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</si>
  <si>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</si>
  <si>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</si>
  <si>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</si>
  <si>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</si>
  <si>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</si>
  <si>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</si>
  <si>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</si>
  <si>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</si>
  <si>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</si>
  <si>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</si>
  <si>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</si>
  <si>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</si>
  <si>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</si>
  <si>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</si>
  <si>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</si>
  <si>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</si>
  <si>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</si>
  <si>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</si>
  <si>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</si>
  <si>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</si>
  <si>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</si>
  <si>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</si>
  <si>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</si>
  <si>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</si>
  <si>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</si>
  <si>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</si>
  <si>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</si>
  <si>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</si>
  <si>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</si>
  <si>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</si>
  <si>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</si>
  <si>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</si>
  <si>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</si>
  <si>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</si>
  <si>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</si>
  <si>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</si>
  <si>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</si>
  <si>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</si>
  <si>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</si>
  <si>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</si>
  <si>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</si>
  <si>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</si>
  <si>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</si>
  <si>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</si>
  <si>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</si>
  <si>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</si>
  <si>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</si>
  <si>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</si>
  <si>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</si>
  <si>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</si>
  <si>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</si>
  <si>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</si>
  <si>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</si>
  <si>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</si>
  <si>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</si>
  <si>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</si>
  <si>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</si>
  <si>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</si>
  <si>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</si>
  <si>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</si>
  <si>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</si>
  <si>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</si>
  <si>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</si>
  <si>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</si>
  <si>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</si>
  <si>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</si>
  <si>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</si>
  <si>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</si>
  <si>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</si>
  <si>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</si>
  <si>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</si>
  <si>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</si>
  <si>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</si>
  <si>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</si>
  <si>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</si>
  <si>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</si>
  <si>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</si>
  <si>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</si>
  <si>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</si>
  <si>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</si>
  <si>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</si>
  <si>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</si>
  <si>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</si>
  <si>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</si>
  <si>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</si>
  <si>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</si>
  <si>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</si>
  <si>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</si>
  <si>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</si>
  <si>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</si>
  <si>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</si>
  <si>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</si>
  <si>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</si>
  <si>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</si>
  <si>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</si>
  <si>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</si>
  <si>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</si>
  <si>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</si>
  <si>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</si>
  <si>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</si>
  <si>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</si>
  <si>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</si>
  <si>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</si>
  <si>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</si>
  <si>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</si>
  <si>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</si>
  <si>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</si>
  <si>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</si>
  <si>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</si>
  <si>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</si>
  <si>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</si>
  <si>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</si>
  <si>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</si>
  <si>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</si>
  <si>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</si>
  <si>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</si>
  <si>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</si>
  <si>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</si>
  <si>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</si>
  <si>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</si>
  <si>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</si>
  <si>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</si>
  <si>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</si>
  <si>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</si>
  <si>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</si>
  <si>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</si>
  <si>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</si>
  <si>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</si>
  <si>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</si>
  <si>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</si>
  <si>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</si>
  <si>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</si>
  <si>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</si>
  <si>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</si>
  <si>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</si>
  <si>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</si>
  <si>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</si>
  <si>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</si>
  <si>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</si>
  <si>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</si>
  <si>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</si>
  <si>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</si>
  <si>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</si>
  <si>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</si>
  <si>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</si>
  <si>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</si>
  <si>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</si>
  <si>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</si>
  <si>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</si>
  <si>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</si>
  <si>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</si>
  <si>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</si>
  <si>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</si>
  <si>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</si>
  <si>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</si>
  <si>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</si>
  <si>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</si>
  <si>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</si>
  <si>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</si>
  <si>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</si>
  <si>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</si>
  <si>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</si>
  <si>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</si>
  <si>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</si>
  <si>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</si>
  <si>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</si>
  <si>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</si>
  <si>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</si>
  <si>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</si>
  <si>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</si>
  <si>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</si>
  <si>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</si>
  <si>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</si>
  <si>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</si>
  <si>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</si>
  <si>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</si>
  <si>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</si>
  <si>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</si>
  <si>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</si>
  <si>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</si>
  <si>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</si>
  <si>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</si>
  <si>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</si>
  <si>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</si>
  <si>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</si>
  <si>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</si>
  <si>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</si>
  <si>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</si>
  <si>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</si>
  <si>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</si>
  <si>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</si>
  <si>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</si>
  <si>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</si>
  <si>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</si>
  <si>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</si>
  <si>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</si>
  <si>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</si>
  <si>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</si>
  <si>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</si>
  <si>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</si>
  <si>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</si>
  <si>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</si>
  <si>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</si>
  <si>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</si>
  <si>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</si>
  <si>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</si>
  <si>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</si>
  <si>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</si>
  <si>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</si>
  <si>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</si>
  <si>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</si>
  <si>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</si>
  <si>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</si>
  <si>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</si>
  <si>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</si>
  <si>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</si>
  <si>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</si>
  <si>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</si>
  <si>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</si>
  <si>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</si>
  <si>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</si>
  <si>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</si>
  <si>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</si>
  <si>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</si>
  <si>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</si>
  <si>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</si>
  <si>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</si>
  <si>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</si>
  <si>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</si>
  <si>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</si>
  <si>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</si>
  <si>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</si>
  <si>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</si>
  <si>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</si>
  <si>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</si>
  <si>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</si>
  <si>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</si>
  <si>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</si>
  <si>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</si>
  <si>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</si>
  <si>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</si>
  <si>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</si>
  <si>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</si>
  <si>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</si>
  <si>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</si>
  <si>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</si>
  <si>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</si>
  <si>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</si>
  <si>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</si>
  <si>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</si>
  <si>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</si>
  <si>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</si>
  <si>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</si>
  <si>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</si>
  <si>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</si>
  <si>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</si>
  <si>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</si>
  <si>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</si>
  <si>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</si>
  <si>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</si>
  <si>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</si>
  <si>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</si>
  <si>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</si>
  <si>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</si>
  <si>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</si>
  <si>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</si>
  <si>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</si>
  <si>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</si>
  <si>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</si>
  <si>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</si>
  <si>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</si>
  <si>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</si>
  <si>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</si>
  <si>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</si>
  <si>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</si>
  <si>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</si>
  <si>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</si>
  <si>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</si>
  <si>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</si>
  <si>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</si>
  <si>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</si>
  <si>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</si>
  <si>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</si>
  <si>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</si>
  <si>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</si>
  <si>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</si>
  <si>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</si>
  <si>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</si>
  <si>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</si>
  <si>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</si>
  <si>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</si>
  <si>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</si>
  <si>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</si>
  <si>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</si>
  <si>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</si>
  <si>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</si>
  <si>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</si>
  <si>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</si>
  <si>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</si>
  <si>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</si>
  <si>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</si>
  <si>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</si>
  <si>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</si>
  <si>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</si>
  <si>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</si>
  <si>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</si>
  <si>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</si>
  <si>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</si>
  <si>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</si>
  <si>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</si>
  <si>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</si>
  <si>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</si>
  <si>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</si>
  <si>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</si>
  <si>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</si>
  <si>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</si>
  <si>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</si>
  <si>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</si>
  <si>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</si>
  <si>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</si>
  <si>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</si>
  <si>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</si>
  <si>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</si>
  <si>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</si>
  <si>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</si>
  <si>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</si>
  <si>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</si>
  <si>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</si>
  <si>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</si>
  <si>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</si>
  <si>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</si>
  <si>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</si>
  <si>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</si>
  <si>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</si>
  <si>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</si>
  <si>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</si>
  <si>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</si>
  <si>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</si>
  <si>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</si>
  <si>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</si>
  <si>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</si>
  <si>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</si>
  <si>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</si>
  <si>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</si>
  <si>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</si>
  <si>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</si>
  <si>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</si>
  <si>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</si>
  <si>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</si>
  <si>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</si>
  <si>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</si>
  <si>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</si>
  <si>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</si>
  <si>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</si>
  <si>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</si>
  <si>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</si>
  <si>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</si>
  <si>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</si>
  <si>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</si>
  <si>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</si>
  <si>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</si>
  <si>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</si>
  <si>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</si>
  <si>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</si>
  <si>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</si>
  <si>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</si>
  <si>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</si>
  <si>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</si>
  <si>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</si>
  <si>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</si>
  <si>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</si>
  <si>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</si>
  <si>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</si>
  <si>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</si>
  <si>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</si>
  <si>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</si>
  <si>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</si>
  <si>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</si>
  <si>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</si>
  <si>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</si>
  <si>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</si>
  <si>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</si>
  <si>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</si>
  <si>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</si>
  <si>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</si>
  <si>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</si>
  <si>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</si>
  <si>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</si>
  <si>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</si>
  <si>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</si>
  <si>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</si>
  <si>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</si>
  <si>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</si>
  <si>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</si>
  <si>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</si>
  <si>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</si>
  <si>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</si>
  <si>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</si>
  <si>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</si>
  <si>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</si>
  <si>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</si>
  <si>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</si>
  <si>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</si>
  <si>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</si>
  <si>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</si>
  <si>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</si>
  <si>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</si>
  <si>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</si>
  <si>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</si>
  <si>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</si>
  <si>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</si>
  <si>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</si>
  <si>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</si>
  <si>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</si>
  <si>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</si>
  <si>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</si>
  <si>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</si>
  <si>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</si>
  <si>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</si>
  <si>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</si>
  <si>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</si>
  <si>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</si>
  <si>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</si>
  <si>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</si>
  <si>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</si>
  <si>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</si>
  <si>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</si>
  <si>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</si>
  <si>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</si>
  <si>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</si>
  <si>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</si>
  <si>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</si>
  <si>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</si>
  <si>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</si>
  <si>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</si>
  <si>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</si>
  <si>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</si>
  <si>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</si>
  <si>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</si>
  <si>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</si>
  <si>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</si>
  <si>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</si>
  <si>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</si>
  <si>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</si>
  <si>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</si>
  <si>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</si>
  <si>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</si>
  <si>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</si>
  <si>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</si>
  <si>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</si>
  <si>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</si>
  <si>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</si>
  <si>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</si>
  <si>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</si>
  <si>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</si>
  <si>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</si>
  <si>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</si>
  <si>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</si>
  <si>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</si>
  <si>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</si>
  <si>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</si>
  <si>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</si>
  <si>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</si>
  <si>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</si>
  <si>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</si>
  <si>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</si>
  <si>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</si>
  <si>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</si>
  <si>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</si>
  <si>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</si>
  <si>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</si>
  <si>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</si>
  <si>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</si>
  <si>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</si>
  <si>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</si>
  <si>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</si>
  <si>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</si>
  <si>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</si>
  <si>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</si>
  <si>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</si>
  <si>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</si>
  <si>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</si>
  <si>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</si>
  <si>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</si>
  <si>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</si>
  <si>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</si>
  <si>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</si>
  <si>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</si>
  <si>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</si>
  <si>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</si>
  <si>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</si>
  <si>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</si>
  <si>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</si>
  <si>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</si>
  <si>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</si>
  <si>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</si>
  <si>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</si>
  <si>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</si>
  <si>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</si>
  <si>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</si>
  <si>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</si>
  <si>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</si>
  <si>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</si>
  <si>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</si>
  <si>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</si>
  <si>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</si>
  <si>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</si>
  <si>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</si>
  <si>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</si>
  <si>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</si>
  <si>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</si>
  <si>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</si>
  <si>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</si>
  <si>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</si>
  <si>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</si>
  <si>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</si>
  <si>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</si>
  <si>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</si>
  <si>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</si>
  <si>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</si>
  <si>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</si>
  <si>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</si>
  <si>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</si>
  <si>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</si>
  <si>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</si>
  <si>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</si>
  <si>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</si>
  <si>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</si>
  <si>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</si>
  <si>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</si>
  <si>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</si>
  <si>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</si>
  <si>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</si>
  <si>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</si>
  <si>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</si>
  <si>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</si>
  <si>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</si>
  <si>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</si>
  <si>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</si>
  <si>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</si>
  <si>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</si>
  <si>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</si>
  <si>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</si>
  <si>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</si>
  <si>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</si>
  <si>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</si>
  <si>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</si>
  <si>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</si>
  <si>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</si>
  <si>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</si>
  <si>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</si>
  <si>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</si>
  <si>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</si>
  <si>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</si>
  <si>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</si>
  <si>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</si>
  <si>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</si>
  <si>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</si>
  <si>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</si>
  <si>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</si>
  <si>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</si>
  <si>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</si>
  <si>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</si>
  <si>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</si>
  <si>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</si>
  <si>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</si>
  <si>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</si>
  <si>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</si>
  <si>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</si>
  <si>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</si>
  <si>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</si>
  <si>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</si>
  <si>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</si>
  <si>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</si>
  <si>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</si>
  <si>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</si>
  <si>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</si>
  <si>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</si>
  <si>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</si>
  <si>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</si>
  <si>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</si>
  <si>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</si>
  <si>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</si>
  <si>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</si>
  <si>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</si>
  <si>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</si>
  <si>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</si>
  <si>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</si>
  <si>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</si>
  <si>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</si>
  <si>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</si>
  <si>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</si>
  <si>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</si>
  <si>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</si>
  <si>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</si>
  <si>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</si>
  <si>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</si>
  <si>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</si>
  <si>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</si>
  <si>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</si>
  <si>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</si>
  <si>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</si>
  <si>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</si>
  <si>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</si>
  <si>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</si>
  <si>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</si>
  <si>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</si>
  <si>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</si>
  <si>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</si>
  <si>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</si>
  <si>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</si>
  <si>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</si>
  <si>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</si>
  <si>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</si>
  <si>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</si>
  <si>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</si>
  <si>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</si>
  <si>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</si>
  <si>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</si>
  <si>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</si>
  <si>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</si>
  <si>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</si>
  <si>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</si>
  <si>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</si>
  <si>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</si>
  <si>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</si>
  <si>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</si>
  <si>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</si>
  <si>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</si>
  <si>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</si>
  <si>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</si>
  <si>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</si>
  <si>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</si>
  <si>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</si>
  <si>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</si>
  <si>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</si>
  <si>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</si>
  <si>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</si>
  <si>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</si>
  <si>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</si>
  <si>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</si>
  <si>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</si>
  <si>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</si>
  <si>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</si>
  <si>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</si>
  <si>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</si>
  <si>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</si>
  <si>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</si>
  <si>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</si>
  <si>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</si>
  <si>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</si>
  <si>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</si>
  <si>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</si>
  <si>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</si>
  <si>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</si>
  <si>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</si>
  <si>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</si>
  <si>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</si>
  <si>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</si>
  <si>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</si>
  <si>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</si>
  <si>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</si>
  <si>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</si>
  <si>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</si>
  <si>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</si>
  <si>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</si>
  <si>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</si>
  <si>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</si>
  <si>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</si>
  <si>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</si>
  <si>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</si>
  <si>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</si>
  <si>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</si>
  <si>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</si>
  <si>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</si>
  <si>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</si>
  <si>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</si>
  <si>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</si>
  <si>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</si>
  <si>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</si>
  <si>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</si>
  <si>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</si>
  <si>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</si>
  <si>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</si>
  <si>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</si>
  <si>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</si>
  <si>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</si>
  <si>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</si>
  <si>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</si>
  <si>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</si>
  <si>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</si>
  <si>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</si>
  <si>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</si>
  <si>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</si>
  <si>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</si>
  <si>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</si>
  <si>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</si>
  <si>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</si>
  <si>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</si>
  <si>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</si>
  <si>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</si>
  <si>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</si>
  <si>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</si>
  <si>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</si>
  <si>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</si>
  <si>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</si>
  <si>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</si>
  <si>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</si>
  <si>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</si>
  <si>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</si>
  <si>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</si>
  <si>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</si>
  <si>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</si>
  <si>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</si>
  <si>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</si>
  <si>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</si>
  <si>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</si>
  <si>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</si>
  <si>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</si>
  <si>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</si>
  <si>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</si>
  <si>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</si>
  <si>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</si>
  <si>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</si>
  <si>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</si>
  <si>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</si>
  <si>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</si>
  <si>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</si>
  <si>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</si>
  <si>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</si>
  <si>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</si>
  <si>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</si>
  <si>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</si>
  <si>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</si>
  <si>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</si>
  <si>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</si>
  <si>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</si>
  <si>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</si>
  <si>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</si>
  <si>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</si>
  <si>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</si>
  <si>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</si>
  <si>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</si>
  <si>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</si>
  <si>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</si>
  <si>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</si>
  <si>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</si>
  <si>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</si>
  <si>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</si>
  <si>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</si>
  <si>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</si>
  <si>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</si>
  <si>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</si>
  <si>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</si>
  <si>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</si>
  <si>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</si>
  <si>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</si>
  <si>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</si>
  <si>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</si>
  <si>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</si>
  <si>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</si>
  <si>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</si>
  <si>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</si>
  <si>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</si>
  <si>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</si>
  <si>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</si>
  <si>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</si>
  <si>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</si>
  <si>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</si>
  <si>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</si>
  <si>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</si>
  <si>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</si>
  <si>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</si>
  <si>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</si>
  <si>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</si>
  <si>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</si>
  <si>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</si>
  <si>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</si>
  <si>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</si>
  <si>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</si>
  <si>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</si>
  <si>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</si>
  <si>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</si>
  <si>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</si>
  <si>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</si>
  <si>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</si>
  <si>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</si>
  <si>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</si>
  <si>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</si>
  <si>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</si>
  <si>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</si>
  <si>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</si>
  <si>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</si>
  <si>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</si>
  <si>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</si>
  <si>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</si>
  <si>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</si>
  <si>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</si>
  <si>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</si>
  <si>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</si>
  <si>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</si>
  <si>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</si>
  <si>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</si>
  <si>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</si>
  <si>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</si>
  <si>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</si>
  <si>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</si>
  <si>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</si>
  <si>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</si>
  <si>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</si>
  <si>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</si>
  <si>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</si>
  <si>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</si>
  <si>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</si>
  <si>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</si>
  <si>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</si>
  <si>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</si>
  <si>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</si>
  <si>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</si>
  <si>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</si>
  <si>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</si>
  <si>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</si>
  <si>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</si>
  <si>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</si>
  <si>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</si>
  <si>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</si>
  <si>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</si>
  <si>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</si>
  <si>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</si>
  <si>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</si>
  <si>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</si>
  <si>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</si>
  <si>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</si>
  <si>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</si>
  <si>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</si>
  <si>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</si>
  <si>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</si>
  <si>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</si>
  <si>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</si>
  <si>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</si>
  <si>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</si>
  <si>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</si>
  <si>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</si>
  <si>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</si>
  <si>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</si>
  <si>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</si>
  <si>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</si>
  <si>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</si>
  <si>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</si>
  <si>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</si>
  <si>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</si>
  <si>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</si>
  <si>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</si>
  <si>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</si>
  <si>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</si>
  <si>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</si>
  <si>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</si>
  <si>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</si>
  <si>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</si>
  <si>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</si>
  <si>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</si>
  <si>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</si>
  <si>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</si>
  <si>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</si>
  <si>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</si>
  <si>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</si>
  <si>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</si>
  <si>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</si>
  <si>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</si>
  <si>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</si>
  <si>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</si>
  <si>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</si>
  <si>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</si>
  <si>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</si>
  <si>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</si>
  <si>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</si>
  <si>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</si>
  <si>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</si>
  <si>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</si>
  <si>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</si>
  <si>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</si>
  <si>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</si>
  <si>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</si>
  <si>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</si>
  <si>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</si>
  <si>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</si>
  <si>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</si>
  <si>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</si>
  <si>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</si>
  <si>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</si>
  <si>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</si>
  <si>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</si>
  <si>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</si>
  <si>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</si>
  <si>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</si>
  <si>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</si>
  <si>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</si>
  <si>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</si>
  <si>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</si>
  <si>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</si>
  <si>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</si>
  <si>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</si>
  <si>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</si>
  <si>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</si>
  <si>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</si>
  <si>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</si>
  <si>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</si>
  <si>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</si>
  <si>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</si>
  <si>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</si>
  <si>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</si>
  <si>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</si>
  <si>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</si>
  <si>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</si>
  <si>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</si>
  <si>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</si>
  <si>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</si>
  <si>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</si>
  <si>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</si>
  <si>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</si>
  <si>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</si>
  <si>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</si>
  <si>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</si>
  <si>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</si>
  <si>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</si>
  <si>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</si>
  <si>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</si>
  <si>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</si>
  <si>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</si>
  <si>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</si>
  <si>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</si>
  <si>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</si>
  <si>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</si>
  <si>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</si>
  <si>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</si>
  <si>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</si>
  <si>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</si>
  <si>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</si>
  <si>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</si>
  <si>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</si>
  <si>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</si>
  <si>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</si>
  <si>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</si>
  <si>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</si>
  <si>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</si>
  <si>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</si>
  <si>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</si>
  <si>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</si>
  <si>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</si>
  <si>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</si>
  <si>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</si>
  <si>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</si>
  <si>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</si>
  <si>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</si>
  <si>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</si>
  <si>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</si>
  <si>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</si>
  <si>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</si>
  <si>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</si>
  <si>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</si>
  <si>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</si>
  <si>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</si>
  <si>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</si>
  <si>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</si>
  <si>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</si>
  <si>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</si>
  <si>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</si>
  <si>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</si>
  <si>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</si>
  <si>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</si>
  <si>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</si>
  <si>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</si>
  <si>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</si>
  <si>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</si>
  <si>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</si>
  <si>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</si>
  <si>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</si>
  <si>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</si>
  <si>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</si>
  <si>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</si>
  <si>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</si>
  <si>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</si>
  <si>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</si>
  <si>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</si>
  <si>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</si>
  <si>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</si>
  <si>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</si>
  <si>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</si>
  <si>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</si>
  <si>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</si>
  <si>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</si>
  <si>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</si>
  <si>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</si>
  <si>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</si>
  <si>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</si>
  <si>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</si>
  <si>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</si>
  <si>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</si>
  <si>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</si>
  <si>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</si>
  <si>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</si>
  <si>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</si>
  <si>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</si>
  <si>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</si>
  <si>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</si>
  <si>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</si>
  <si>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</si>
  <si>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</si>
  <si>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</si>
  <si>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</si>
  <si>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</si>
  <si>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</si>
  <si>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</si>
  <si>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</si>
  <si>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</si>
  <si>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</si>
  <si>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</si>
  <si>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</si>
  <si>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</si>
  <si>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</si>
  <si>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</si>
  <si>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</si>
  <si>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</si>
  <si>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</si>
  <si>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</si>
  <si>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</si>
  <si>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</si>
  <si>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</si>
  <si>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</si>
  <si>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</si>
  <si>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</si>
  <si>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</si>
  <si>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</si>
  <si>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</si>
  <si>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</si>
  <si>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</si>
  <si>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</si>
  <si>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</si>
  <si>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</si>
  <si>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</si>
  <si>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</si>
  <si>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</si>
  <si>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</si>
  <si>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</si>
  <si>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</si>
  <si>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</si>
  <si>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</si>
  <si>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</si>
  <si>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</si>
  <si>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</si>
  <si>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</si>
  <si>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</si>
  <si>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</si>
  <si>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</si>
  <si>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</si>
  <si>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</si>
  <si>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</si>
  <si>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</si>
  <si>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</si>
  <si>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</si>
  <si>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</si>
  <si>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</si>
  <si>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</si>
  <si>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</si>
  <si>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</si>
  <si>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</si>
  <si>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</si>
  <si>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</si>
  <si>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</si>
  <si>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</si>
  <si>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</si>
  <si>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</si>
  <si>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</si>
  <si>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</si>
  <si>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</si>
  <si>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</si>
  <si>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</si>
  <si>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</si>
  <si>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</si>
  <si>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</si>
  <si>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</si>
  <si>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</si>
  <si>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</si>
  <si>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</si>
  <si>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</si>
  <si>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</si>
  <si>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</si>
  <si>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</si>
  <si>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</si>
  <si>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</si>
  <si>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</si>
  <si>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</si>
  <si>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</si>
  <si>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</si>
  <si>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</si>
  <si>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</si>
  <si>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</si>
  <si>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</si>
  <si>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</si>
  <si>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</si>
  <si>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</si>
  <si>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</si>
  <si>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</si>
  <si>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</si>
  <si>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</si>
  <si>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</si>
  <si>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</si>
  <si>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</si>
  <si>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</si>
  <si>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</si>
  <si>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</si>
  <si>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</si>
  <si>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</si>
  <si>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</si>
  <si>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</si>
  <si>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</si>
  <si>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</si>
  <si>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</si>
  <si>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</si>
  <si>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</si>
  <si>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</si>
  <si>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</si>
  <si>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</si>
  <si>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</si>
  <si>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</si>
  <si>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</si>
  <si>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</si>
  <si>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</si>
  <si>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</si>
  <si>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</si>
  <si>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</si>
  <si>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</si>
  <si>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</si>
  <si>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</si>
  <si>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</si>
  <si>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</si>
  <si>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</si>
  <si>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</si>
  <si>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</si>
  <si>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</si>
  <si>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</si>
  <si>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</si>
  <si>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</si>
  <si>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</si>
  <si>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</si>
  <si>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</si>
  <si>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</si>
  <si>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</si>
  <si>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</si>
  <si>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</si>
  <si>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</si>
  <si>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</si>
  <si>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</si>
  <si>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</si>
  <si>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</si>
  <si>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</si>
  <si>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</si>
  <si>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</si>
  <si>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</si>
  <si>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</si>
  <si>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</si>
  <si>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</si>
  <si>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</si>
  <si>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</si>
  <si>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</si>
  <si>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</si>
  <si>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</si>
  <si>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</si>
  <si>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</si>
  <si>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</si>
  <si>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</si>
  <si>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</si>
  <si>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</si>
  <si>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</si>
  <si>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</si>
  <si>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</si>
  <si>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</si>
  <si>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</si>
  <si>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</si>
  <si>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</si>
  <si>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</si>
  <si>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</si>
  <si>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</si>
  <si>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</si>
  <si>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</si>
  <si>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</si>
  <si>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</si>
  <si>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</si>
  <si>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</si>
  <si>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</si>
  <si>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</si>
  <si>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</si>
  <si>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</si>
  <si>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</si>
  <si>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</si>
  <si>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</si>
  <si>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</si>
  <si>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</si>
  <si>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</si>
  <si>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</si>
  <si>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</si>
  <si>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</si>
  <si>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</si>
  <si>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</si>
  <si>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</si>
  <si>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</si>
  <si>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</si>
  <si>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</si>
  <si>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</si>
  <si>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</si>
  <si>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</si>
  <si>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</si>
  <si>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</si>
  <si>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</si>
  <si>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</si>
  <si>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</si>
  <si>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</si>
  <si>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</si>
  <si>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</si>
  <si>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</si>
  <si>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</si>
  <si>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</si>
  <si>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</si>
  <si>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</si>
  <si>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</si>
  <si>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</si>
  <si>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</si>
  <si>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</si>
  <si>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</si>
  <si>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</si>
  <si>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</si>
  <si>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</si>
  <si>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</si>
  <si>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</si>
  <si>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</si>
  <si>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</si>
  <si>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</si>
  <si>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</si>
  <si>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</si>
  <si>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</si>
  <si>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</si>
  <si>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</si>
  <si>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</si>
  <si>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</si>
  <si>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</si>
  <si>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</si>
  <si>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</si>
  <si>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</si>
  <si>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</si>
  <si>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</si>
  <si>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</si>
  <si>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</si>
  <si>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</si>
  <si>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</si>
  <si>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</si>
  <si>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</si>
  <si>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</si>
  <si>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</si>
  <si>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</si>
  <si>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</si>
  <si>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</si>
  <si>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</si>
  <si>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</si>
  <si>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</si>
  <si>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</si>
  <si>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</si>
  <si>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</si>
  <si>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</si>
  <si>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</si>
  <si>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</si>
  <si>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</si>
  <si>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</si>
  <si>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</si>
  <si>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</si>
  <si>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</si>
  <si>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</si>
  <si>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</si>
  <si>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</si>
  <si>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</si>
  <si>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</si>
  <si>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</si>
  <si>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</si>
  <si>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</si>
  <si>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</si>
  <si>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</si>
  <si>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</si>
  <si>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</si>
  <si>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</si>
  <si>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</si>
  <si>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</si>
  <si>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</si>
  <si>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</si>
  <si>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</si>
  <si>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</si>
  <si>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</si>
  <si>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</si>
  <si>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</si>
  <si>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</si>
  <si>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</si>
  <si>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</si>
  <si>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</si>
  <si>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</si>
  <si>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</si>
  <si>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</si>
  <si>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</si>
  <si>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</si>
  <si>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</si>
  <si>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</si>
  <si>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</si>
  <si>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</si>
  <si>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</si>
  <si>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</si>
  <si>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</si>
  <si>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</si>
  <si>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</si>
  <si>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</si>
  <si>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</si>
  <si>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</si>
  <si>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</si>
  <si>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</si>
  <si>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</si>
  <si>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</si>
  <si>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</si>
  <si>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</si>
  <si>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</si>
  <si>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</si>
  <si>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</si>
  <si>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</si>
  <si>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</si>
  <si>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</si>
  <si>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</si>
  <si>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</si>
  <si>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</si>
  <si>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</si>
  <si>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</si>
  <si>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</si>
  <si>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</si>
  <si>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</si>
  <si>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</si>
  <si>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</si>
  <si>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</si>
  <si>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</si>
  <si>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</si>
  <si>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</si>
  <si>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</si>
  <si>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</si>
  <si>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</si>
  <si>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</si>
  <si>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</si>
  <si>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</si>
  <si>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</si>
  <si>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</si>
  <si>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</si>
  <si>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</si>
  <si>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</si>
  <si>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</si>
  <si>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</si>
  <si>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</si>
  <si>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</si>
  <si>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</si>
  <si>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</si>
  <si>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</si>
  <si>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</si>
  <si>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</si>
  <si>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</si>
  <si>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</si>
  <si>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</si>
  <si>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</si>
  <si>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</si>
  <si>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</si>
  <si>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</si>
  <si>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</si>
  <si>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</si>
  <si>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</si>
  <si>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</si>
  <si>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</si>
  <si>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</si>
  <si>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</si>
  <si>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</si>
  <si>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</si>
  <si>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</si>
  <si>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</si>
  <si>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</si>
  <si>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</si>
  <si>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</si>
  <si>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</si>
  <si>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</si>
  <si>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</si>
  <si>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</si>
  <si>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</si>
  <si>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</si>
  <si>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</si>
  <si>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</si>
  <si>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</si>
  <si>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</si>
  <si>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</si>
  <si>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</si>
  <si>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</si>
  <si>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</si>
  <si>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</si>
  <si>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</si>
  <si>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</si>
  <si>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</si>
  <si>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</si>
  <si>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</si>
  <si>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</si>
  <si>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</si>
  <si>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</si>
  <si>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</si>
  <si>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</si>
  <si>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</si>
  <si>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</si>
  <si>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</si>
  <si>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</si>
  <si>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</si>
  <si>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</si>
  <si>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</si>
  <si>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</si>
  <si>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</si>
  <si>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</si>
  <si>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</si>
  <si>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</si>
  <si>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</si>
  <si>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</si>
  <si>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</si>
  <si>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</si>
  <si>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</si>
  <si>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</si>
  <si>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</si>
  <si>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</si>
  <si>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</si>
  <si>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</si>
  <si>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</si>
  <si>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</si>
  <si>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</si>
  <si>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</si>
  <si>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</si>
  <si>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</si>
  <si>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</si>
  <si>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</si>
  <si>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</si>
  <si>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</si>
  <si>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</si>
  <si>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</si>
  <si>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</si>
  <si>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</si>
  <si>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</si>
  <si>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</si>
  <si>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</si>
  <si>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</si>
  <si>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</si>
  <si>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</si>
  <si>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</si>
  <si>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</si>
  <si>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</si>
  <si>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</si>
  <si>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</si>
  <si>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</si>
  <si>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</si>
  <si>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</si>
  <si>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</si>
  <si>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</si>
  <si>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</si>
  <si>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</si>
  <si>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</si>
  <si>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</si>
  <si>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</si>
  <si>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</si>
  <si>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</si>
  <si>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</si>
  <si>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</si>
  <si>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</si>
  <si>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</si>
  <si>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</si>
  <si>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</si>
  <si>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</si>
  <si>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</si>
  <si>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</si>
  <si>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</si>
  <si>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</si>
  <si>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</si>
  <si>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</si>
  <si>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</si>
  <si>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</si>
  <si>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</si>
  <si>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</si>
  <si>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</si>
  <si>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</si>
  <si>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</si>
  <si>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</si>
  <si>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</si>
  <si>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</si>
  <si>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</si>
  <si>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</si>
  <si>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</si>
  <si>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</si>
  <si>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</si>
  <si>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</si>
  <si>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</si>
  <si>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</si>
  <si>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</si>
  <si>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</si>
  <si>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</si>
  <si>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</si>
  <si>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</si>
  <si>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</si>
  <si>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</si>
  <si>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</si>
  <si>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</si>
  <si>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</si>
  <si>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</si>
  <si>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</si>
  <si>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</si>
  <si>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</si>
  <si>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</si>
  <si>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</si>
  <si>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</si>
  <si>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</si>
  <si>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</si>
  <si>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</si>
  <si>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</si>
  <si>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</si>
  <si>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</si>
  <si>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</si>
  <si>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</si>
  <si>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</si>
  <si>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</si>
  <si>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</si>
  <si>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</si>
  <si>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</si>
  <si>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</si>
  <si>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</si>
  <si>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</si>
  <si>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</si>
  <si>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</si>
  <si>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</si>
  <si>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</si>
  <si>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</si>
  <si>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</si>
  <si>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</si>
  <si>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</si>
  <si>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</si>
  <si>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</si>
  <si>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</si>
  <si>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</si>
  <si>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</si>
  <si>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</si>
  <si>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</si>
  <si>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</si>
  <si>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</si>
  <si>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</si>
  <si>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</si>
  <si>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</si>
  <si>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</si>
  <si>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</si>
  <si>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</si>
  <si>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</si>
  <si>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</si>
  <si>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</si>
  <si>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</si>
  <si>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</si>
  <si>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</si>
  <si>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</si>
  <si>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</si>
  <si>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</si>
  <si>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</si>
  <si>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</si>
  <si>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</si>
  <si>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</si>
  <si>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</si>
  <si>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</si>
  <si>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</si>
  <si>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</si>
  <si>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</si>
  <si>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</si>
  <si>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</si>
  <si>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</si>
  <si>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</si>
  <si>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</si>
  <si>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</si>
  <si>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</si>
  <si>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</si>
  <si>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</si>
  <si>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</si>
  <si>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</si>
  <si>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</si>
  <si>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</si>
  <si>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</si>
  <si>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</si>
  <si>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</si>
  <si>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</si>
  <si>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</si>
  <si>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</si>
  <si>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</si>
  <si>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</si>
  <si>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</si>
  <si>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</si>
  <si>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</si>
  <si>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</si>
  <si>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</si>
  <si>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</si>
  <si>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</si>
  <si>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</si>
  <si>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</si>
  <si>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</si>
  <si>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</si>
  <si>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</si>
  <si>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</si>
  <si>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</si>
  <si>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</si>
  <si>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</si>
  <si>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</si>
  <si>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</si>
  <si>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</si>
  <si>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</si>
  <si>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</si>
  <si>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</si>
  <si>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</si>
  <si>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</si>
  <si>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</si>
  <si>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</si>
  <si>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</si>
  <si>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</si>
  <si>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</si>
  <si>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</si>
  <si>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</si>
  <si>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</si>
  <si>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</si>
  <si>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</si>
  <si>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</si>
  <si>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</si>
  <si>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</si>
  <si>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</si>
  <si>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</si>
  <si>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</si>
  <si>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</si>
  <si>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</si>
  <si>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</si>
  <si>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</si>
  <si>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</si>
  <si>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</si>
  <si>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</si>
  <si>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</si>
  <si>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</si>
  <si>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</si>
  <si>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</si>
  <si>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</si>
  <si>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</si>
  <si>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</si>
  <si>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</si>
  <si>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</si>
  <si>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</si>
  <si>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</si>
  <si>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</si>
  <si>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</si>
  <si>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</si>
  <si>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</si>
  <si>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</si>
  <si>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</si>
  <si>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</si>
  <si>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</si>
  <si>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</si>
  <si>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</si>
  <si>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</si>
  <si>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</si>
  <si>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</si>
  <si>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</si>
  <si>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</si>
  <si>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</si>
  <si>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</si>
  <si>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</si>
  <si>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</si>
  <si>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</si>
  <si>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</si>
  <si>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</si>
  <si>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</si>
  <si>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</si>
  <si>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</si>
  <si>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</si>
  <si>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</si>
  <si>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</si>
  <si>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</si>
  <si>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</si>
  <si>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</si>
  <si>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</si>
  <si>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</si>
  <si>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</si>
  <si>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</si>
  <si>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</si>
  <si>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</si>
  <si>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</si>
  <si>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</si>
  <si>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</si>
  <si>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</si>
  <si>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</si>
  <si>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</si>
  <si>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</si>
  <si>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</si>
  <si>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</si>
  <si>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</si>
  <si>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</si>
  <si>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</si>
  <si>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</si>
  <si>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</si>
  <si>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</si>
  <si>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</si>
  <si>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</si>
  <si>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</si>
  <si>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</si>
  <si>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</si>
  <si>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</si>
  <si>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</si>
  <si>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</si>
  <si>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</si>
  <si>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</si>
  <si>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</si>
  <si>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</si>
  <si>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</si>
  <si>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</si>
  <si>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</si>
  <si>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</si>
  <si>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</si>
  <si>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</si>
  <si>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</si>
  <si>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</si>
  <si>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</si>
  <si>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</si>
  <si>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</si>
  <si>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</si>
  <si>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</si>
  <si>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</si>
  <si>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</si>
  <si>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</si>
  <si>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</si>
  <si>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</si>
  <si>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</si>
  <si>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</si>
  <si>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</si>
  <si>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</si>
  <si>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</si>
  <si>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</si>
  <si>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</si>
  <si>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</si>
  <si>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</si>
  <si>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</si>
  <si>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</si>
  <si>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</si>
  <si>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</si>
  <si>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</si>
  <si>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</si>
  <si>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</si>
  <si>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</si>
  <si>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</si>
  <si>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</si>
  <si>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</si>
  <si>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</si>
  <si>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</si>
  <si>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</si>
  <si>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</si>
  <si>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</si>
  <si>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</si>
  <si>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</si>
  <si>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</si>
  <si>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</si>
  <si>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</si>
  <si>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</si>
  <si>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</si>
  <si>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</si>
  <si>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</si>
  <si>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</si>
  <si>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</si>
  <si>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</si>
  <si>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</si>
  <si>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</si>
  <si>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</si>
  <si>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</si>
  <si>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</si>
  <si>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</si>
  <si>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</si>
  <si>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</si>
  <si>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</si>
  <si>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</si>
  <si>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</si>
  <si>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</si>
  <si>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</si>
  <si>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</si>
  <si>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</si>
  <si>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</si>
  <si>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</si>
  <si>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</si>
  <si>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</si>
  <si>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</si>
  <si>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</si>
  <si>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</si>
  <si>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</si>
  <si>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</si>
  <si>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</si>
  <si>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</si>
  <si>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</si>
  <si>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</si>
  <si>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</si>
  <si>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</si>
  <si>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</si>
  <si>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</si>
  <si>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</si>
  <si>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</si>
  <si>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</si>
  <si>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</si>
  <si>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</si>
  <si>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</si>
  <si>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</si>
  <si>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</si>
  <si>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</si>
  <si>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</si>
  <si>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</si>
  <si>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</si>
  <si>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</si>
  <si>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</si>
  <si>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</si>
  <si>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</si>
  <si>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</si>
  <si>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</si>
  <si>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</si>
  <si>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</si>
  <si>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</si>
  <si>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</si>
  <si>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</si>
  <si>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</si>
  <si>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</si>
  <si>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</si>
  <si>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</si>
  <si>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</si>
  <si>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</si>
  <si>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</si>
  <si>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</si>
  <si>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</si>
  <si>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</si>
  <si>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</si>
  <si>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</si>
  <si>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</si>
  <si>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</si>
  <si>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</si>
  <si>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</si>
  <si>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</si>
  <si>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</si>
  <si>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</si>
  <si>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</si>
  <si>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</si>
  <si>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</si>
  <si>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</si>
  <si>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</si>
  <si>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</si>
  <si>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</si>
  <si>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</si>
  <si>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</si>
  <si>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</si>
  <si>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</si>
  <si>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</si>
  <si>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</si>
  <si>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</si>
  <si>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</si>
  <si>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</si>
  <si>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</si>
  <si>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</si>
  <si>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</si>
  <si>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</si>
  <si>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</si>
  <si>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</si>
  <si>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</si>
  <si>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</si>
  <si>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</si>
  <si>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</si>
  <si>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</si>
  <si>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</si>
  <si>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</si>
  <si>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</si>
  <si>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</si>
  <si>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</si>
  <si>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</si>
  <si>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</si>
  <si>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</si>
  <si>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</si>
  <si>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</si>
  <si>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</si>
  <si>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</si>
  <si>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</si>
  <si>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</si>
  <si>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</si>
  <si>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</si>
  <si>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</si>
  <si>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</si>
  <si>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</si>
  <si>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</si>
  <si>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</si>
  <si>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</si>
  <si>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</si>
  <si>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</si>
  <si>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</si>
  <si>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</si>
  <si>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</si>
  <si>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</si>
  <si>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</si>
  <si>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</si>
  <si>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</si>
  <si>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</si>
  <si>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</si>
  <si>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</si>
  <si>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</si>
  <si>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</si>
  <si>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</si>
  <si>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</si>
  <si>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</si>
  <si>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</si>
  <si>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</si>
  <si>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</si>
  <si>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</si>
  <si>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</si>
  <si>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</si>
  <si>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</si>
  <si>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</si>
  <si>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</si>
  <si>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</si>
  <si>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</si>
  <si>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</si>
  <si>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</si>
  <si>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</si>
  <si>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</si>
  <si>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</si>
  <si>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</si>
  <si>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</si>
  <si>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</si>
  <si>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</si>
  <si>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</si>
  <si>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</si>
  <si>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</si>
  <si>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</si>
  <si>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</si>
  <si>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</si>
  <si>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</si>
  <si>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</si>
  <si>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</si>
  <si>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</si>
  <si>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</si>
  <si>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</si>
  <si>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</si>
  <si>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</si>
  <si>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</si>
  <si>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</si>
  <si>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</si>
  <si>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</si>
  <si>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</si>
  <si>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</si>
  <si>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</si>
  <si>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</si>
  <si>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</si>
  <si>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</si>
  <si>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</si>
  <si>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</si>
  <si>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</si>
  <si>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</si>
  <si>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</si>
  <si>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</si>
  <si>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</si>
  <si>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</si>
  <si>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</si>
  <si>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</si>
  <si>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</si>
  <si>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</si>
  <si>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</si>
  <si>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</si>
  <si>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</si>
  <si>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</si>
  <si>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</si>
  <si>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</si>
  <si>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</si>
  <si>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</si>
  <si>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</si>
  <si>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</si>
  <si>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</si>
  <si>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</si>
  <si>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</si>
  <si>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</si>
  <si>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</si>
  <si>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</si>
  <si>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</si>
  <si>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</si>
  <si>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</si>
  <si>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</si>
  <si>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</si>
  <si>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</si>
  <si>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</si>
  <si>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</si>
  <si>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</si>
  <si>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</si>
  <si>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</si>
  <si>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</si>
  <si>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</si>
  <si>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</si>
  <si>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</si>
  <si>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</si>
  <si>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</si>
  <si>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</si>
  <si>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</si>
  <si>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</si>
  <si>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</si>
  <si>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</si>
  <si>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</si>
  <si>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</si>
  <si>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</si>
  <si>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</si>
  <si>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</si>
  <si>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</si>
  <si>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</si>
  <si>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</si>
  <si>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</si>
  <si>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</si>
  <si>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</si>
  <si>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</si>
  <si>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</si>
  <si>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</si>
  <si>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</si>
  <si>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</si>
  <si>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</si>
  <si>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</si>
  <si>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</si>
  <si>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</si>
  <si>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</si>
  <si>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</si>
  <si>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</si>
  <si>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</si>
  <si>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</si>
  <si>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</si>
  <si>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</si>
  <si>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</si>
  <si>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</si>
  <si>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</si>
  <si>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</si>
  <si>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</si>
  <si>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</si>
  <si>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</si>
  <si>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</si>
  <si>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</si>
  <si>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</si>
  <si>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</si>
  <si>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</si>
  <si>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</si>
  <si>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</si>
  <si>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</si>
  <si>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</si>
  <si>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</si>
  <si>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</si>
  <si>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</si>
  <si>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</si>
  <si>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</si>
  <si>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</si>
  <si>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</si>
  <si>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</si>
  <si>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</si>
  <si>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</si>
  <si>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</si>
  <si>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</si>
  <si>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</si>
  <si>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</si>
  <si>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</si>
  <si>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</si>
  <si>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</si>
  <si>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</si>
  <si>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</si>
  <si>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</si>
  <si>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</si>
  <si>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</si>
  <si>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</si>
  <si>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</si>
  <si>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</si>
  <si>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</si>
  <si>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</si>
  <si>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</si>
  <si>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</si>
  <si>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</si>
  <si>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</si>
  <si>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</si>
  <si>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</si>
  <si>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</si>
  <si>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</si>
  <si>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</si>
  <si>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</si>
  <si>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</si>
  <si>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</si>
  <si>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</si>
  <si>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</si>
  <si>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</si>
  <si>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</si>
  <si>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</si>
  <si>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</si>
  <si>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</si>
  <si>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</si>
  <si>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</si>
  <si>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</si>
  <si>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</si>
  <si>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</si>
  <si>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</si>
  <si>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</si>
  <si>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</si>
  <si>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</si>
  <si>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</si>
  <si>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</si>
  <si>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</si>
  <si>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</si>
  <si>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</si>
  <si>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</si>
  <si>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</si>
  <si>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</si>
  <si>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</si>
  <si>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</si>
  <si>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</si>
  <si>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</si>
  <si>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</si>
  <si>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</si>
  <si>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</si>
  <si>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</si>
  <si>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</si>
  <si>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</si>
  <si>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</si>
  <si>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</si>
  <si>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</si>
  <si>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</si>
  <si>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</si>
  <si>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</si>
  <si>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</si>
  <si>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</si>
  <si>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</si>
  <si>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</si>
  <si>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</si>
  <si>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</si>
  <si>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</si>
  <si>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</si>
  <si>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</si>
  <si>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</si>
  <si>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</si>
  <si>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</si>
  <si>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</si>
  <si>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</si>
  <si>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</si>
  <si>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</si>
  <si>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</si>
  <si>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</si>
  <si>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</si>
  <si>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</si>
  <si>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</si>
  <si>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</si>
  <si>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</si>
  <si>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</si>
  <si>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</si>
  <si>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</si>
  <si>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</si>
  <si>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</si>
  <si>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</si>
  <si>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</si>
  <si>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</si>
  <si>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</si>
  <si>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</si>
  <si>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</si>
  <si>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</si>
  <si>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</si>
  <si>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</si>
  <si>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</si>
  <si>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</si>
  <si>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</si>
  <si>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</si>
  <si>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</si>
  <si>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</si>
  <si>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</si>
  <si>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</si>
  <si>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</si>
  <si>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</si>
  <si>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</si>
  <si>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</si>
  <si>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</si>
  <si>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</si>
  <si>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</si>
  <si>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</si>
  <si>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</si>
  <si>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</si>
  <si>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</si>
  <si>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</si>
  <si>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</si>
  <si>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</si>
  <si>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</si>
  <si>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</si>
  <si>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</si>
  <si>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</si>
  <si>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</si>
  <si>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</si>
  <si>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</si>
  <si>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</si>
  <si>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</si>
  <si>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</si>
  <si>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</si>
  <si>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</si>
  <si>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</si>
  <si>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</si>
  <si>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</si>
  <si>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</si>
  <si>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</si>
  <si>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</si>
  <si>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</si>
  <si>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</si>
  <si>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</si>
  <si>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</si>
  <si>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</si>
  <si>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</si>
  <si>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</si>
  <si>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</si>
  <si>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</si>
  <si>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</si>
  <si>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</si>
  <si>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</si>
  <si>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</si>
  <si>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</si>
  <si>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</si>
  <si>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</si>
  <si>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</si>
  <si>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</si>
  <si>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</si>
  <si>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</si>
  <si>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</si>
  <si>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</si>
  <si>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</si>
  <si>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</si>
  <si>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</si>
  <si>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</si>
  <si>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</si>
  <si>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</si>
  <si>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</si>
  <si>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</si>
  <si>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</si>
  <si>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</si>
  <si>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</si>
  <si>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</si>
  <si>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</si>
  <si>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</si>
  <si>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</si>
  <si>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</si>
  <si>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</si>
  <si>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</si>
  <si>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</si>
  <si>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</si>
  <si>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</si>
  <si>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</si>
  <si>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</si>
  <si>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</si>
  <si>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</si>
  <si>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</si>
  <si>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</si>
  <si>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</si>
  <si>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</si>
  <si>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</si>
  <si>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</si>
  <si>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</si>
  <si>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</si>
  <si>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</si>
  <si>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</si>
  <si>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</si>
  <si>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</si>
  <si>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</si>
  <si>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</si>
  <si>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</si>
  <si>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</si>
  <si>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</si>
  <si>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</si>
  <si>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</si>
  <si>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</si>
  <si>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</si>
  <si>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</si>
  <si>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</si>
  <si>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</si>
  <si>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</si>
  <si>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</si>
  <si>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</si>
  <si>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</si>
  <si>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</si>
  <si>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</si>
  <si>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</si>
  <si>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</si>
  <si>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</si>
  <si>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</si>
  <si>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</si>
  <si>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</si>
  <si>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</si>
  <si>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</si>
  <si>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</si>
  <si>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</si>
  <si>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</si>
  <si>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</si>
  <si>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</si>
  <si>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</si>
  <si>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</si>
  <si>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</si>
  <si>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</si>
  <si>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</si>
  <si>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</si>
  <si>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</si>
  <si>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</si>
  <si>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</si>
  <si>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</si>
  <si>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</si>
  <si>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</si>
  <si>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</si>
  <si>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</si>
  <si>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</si>
  <si>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</si>
  <si>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</si>
  <si>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</si>
  <si>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</si>
  <si>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</si>
  <si>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</si>
  <si>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</si>
  <si>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</si>
  <si>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</si>
  <si>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</si>
  <si>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</si>
  <si>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</si>
  <si>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</si>
  <si>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</si>
  <si>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</si>
  <si>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</si>
  <si>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</si>
  <si>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</si>
  <si>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</si>
  <si>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</si>
  <si>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</si>
  <si>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</si>
  <si>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</si>
  <si>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</si>
  <si>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</si>
  <si>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</si>
  <si>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</si>
  <si>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</si>
  <si>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</si>
  <si>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</si>
  <si>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</si>
  <si>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</si>
  <si>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</si>
  <si>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</si>
  <si>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</si>
  <si>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</si>
  <si>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</si>
  <si>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</si>
  <si>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</si>
  <si>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</si>
  <si>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</si>
  <si>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</si>
  <si>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</si>
  <si>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</si>
  <si>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</si>
  <si>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</si>
  <si>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</si>
  <si>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</si>
  <si>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</si>
  <si>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</si>
  <si>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</si>
  <si>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</si>
  <si>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</si>
  <si>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</si>
  <si>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</si>
  <si>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</si>
  <si>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</si>
  <si>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</si>
  <si>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</si>
  <si>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</si>
  <si>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</si>
  <si>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</si>
  <si>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</si>
  <si>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</si>
  <si>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</si>
  <si>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</si>
  <si>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</si>
  <si>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</si>
  <si>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</si>
  <si>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</si>
  <si>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</si>
  <si>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</si>
  <si>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</si>
  <si>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</si>
  <si>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</si>
  <si>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</si>
  <si>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</si>
  <si>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</si>
  <si>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</si>
  <si>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</si>
  <si>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</si>
  <si>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</si>
  <si>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</si>
  <si>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</si>
  <si>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</si>
  <si>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</si>
  <si>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</si>
  <si>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</si>
  <si>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</si>
  <si>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</si>
  <si>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</si>
  <si>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</si>
  <si>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</si>
  <si>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</si>
  <si>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</si>
  <si>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</si>
  <si>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</si>
  <si>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</si>
  <si>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</si>
  <si>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</si>
  <si>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</si>
  <si>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</si>
  <si>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</si>
  <si>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</si>
  <si>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</si>
  <si>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</si>
  <si>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</si>
  <si>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</si>
  <si>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</si>
  <si>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</si>
  <si>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</si>
  <si>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</si>
  <si>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</si>
  <si>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</si>
  <si>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</si>
  <si>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</si>
  <si>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</si>
  <si>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</si>
  <si>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</si>
  <si>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</si>
  <si>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</si>
  <si>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</si>
  <si>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</si>
  <si>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</si>
  <si>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</si>
  <si>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</si>
  <si>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</si>
  <si>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</si>
  <si>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</si>
  <si>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</si>
  <si>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</si>
  <si>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</si>
  <si>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</si>
  <si>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</si>
  <si>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</si>
  <si>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</si>
  <si>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</si>
  <si>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</si>
  <si>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</si>
  <si>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</si>
  <si>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</si>
  <si>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</si>
  <si>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</si>
  <si>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</si>
  <si>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</si>
  <si>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</si>
  <si>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</si>
  <si>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</si>
  <si>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</si>
  <si>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</si>
  <si>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</si>
  <si>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</si>
  <si>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</si>
  <si>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</si>
  <si>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</si>
  <si>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</si>
  <si>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</si>
  <si>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</si>
  <si>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</si>
  <si>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</si>
  <si>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</si>
  <si>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</si>
  <si>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</si>
  <si>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</si>
  <si>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</si>
  <si>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</si>
  <si>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</si>
  <si>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</si>
  <si>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</si>
  <si>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</si>
  <si>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</si>
  <si>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</si>
  <si>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</si>
  <si>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</si>
  <si>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</si>
  <si>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</si>
  <si>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</si>
  <si>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</si>
  <si>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</si>
  <si>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</si>
  <si>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</si>
  <si>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</si>
  <si>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</si>
  <si>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</si>
  <si>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</si>
  <si>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</si>
  <si>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</si>
  <si>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</si>
  <si>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</si>
  <si>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</si>
  <si>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</si>
  <si>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</si>
  <si>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</si>
  <si>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</si>
  <si>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</si>
  <si>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</si>
  <si>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</si>
  <si>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</si>
  <si>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</si>
  <si>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</si>
  <si>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</si>
  <si>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</si>
  <si>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</si>
  <si>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</si>
  <si>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</si>
  <si>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</si>
  <si>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</si>
  <si>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</si>
  <si>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</si>
  <si>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</si>
  <si>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</si>
  <si>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</si>
  <si>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</si>
  <si>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</si>
  <si>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</si>
  <si>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</si>
  <si>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</si>
  <si>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</si>
  <si>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</si>
  <si>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</si>
  <si>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</si>
  <si>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</si>
  <si>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</si>
  <si>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</si>
  <si>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</si>
  <si>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</si>
  <si>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</si>
  <si>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</si>
  <si>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</si>
  <si>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</si>
  <si>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</si>
  <si>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</si>
  <si>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</si>
  <si>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</si>
  <si>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</si>
  <si>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</si>
  <si>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</si>
  <si>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</si>
  <si>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</si>
  <si>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</si>
  <si>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</si>
  <si>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</si>
  <si>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</si>
  <si>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</si>
  <si>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</si>
  <si>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</si>
  <si>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</si>
  <si>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</si>
  <si>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</si>
  <si>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</si>
  <si>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</si>
  <si>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</si>
  <si>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</si>
  <si>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</si>
  <si>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</si>
  <si>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</si>
  <si>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</si>
  <si>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</si>
  <si>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</si>
  <si>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</si>
  <si>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</si>
  <si>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</si>
  <si>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</si>
  <si>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</si>
  <si>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</si>
  <si>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</si>
  <si>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</si>
  <si>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</si>
  <si>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</si>
  <si>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</si>
  <si>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</si>
  <si>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</si>
  <si>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</si>
  <si>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</si>
  <si>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</si>
  <si>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</si>
  <si>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</si>
  <si>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</si>
  <si>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</si>
  <si>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</si>
  <si>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</si>
  <si>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</si>
  <si>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</si>
  <si>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</si>
  <si>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</si>
  <si>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</si>
  <si>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</si>
  <si>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</si>
  <si>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</si>
  <si>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</si>
  <si>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</si>
  <si>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</si>
  <si>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</si>
  <si>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</si>
  <si>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</si>
  <si>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</si>
  <si>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</si>
  <si>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</si>
  <si>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</si>
  <si>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</si>
  <si>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</si>
  <si>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</si>
  <si>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</si>
  <si>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</si>
  <si>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</si>
  <si>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</si>
  <si>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</si>
  <si>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</si>
  <si>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</si>
  <si>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</si>
  <si>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</si>
  <si>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</si>
  <si>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</si>
  <si>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</si>
  <si>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</si>
  <si>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</si>
  <si>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</si>
  <si>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</si>
  <si>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</si>
  <si>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</si>
  <si>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</si>
  <si>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</si>
  <si>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</si>
  <si>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</si>
  <si>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</si>
  <si>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</si>
  <si>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</si>
  <si>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</si>
  <si>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</si>
  <si>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</si>
  <si>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</si>
  <si>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</si>
  <si>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</si>
  <si>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</si>
  <si>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</si>
  <si>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</si>
  <si>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</si>
  <si>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</si>
  <si>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</si>
  <si>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</si>
  <si>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</si>
  <si>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</si>
  <si>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</si>
  <si>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</si>
  <si>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</si>
  <si>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</si>
  <si>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</si>
  <si>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</si>
  <si>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</si>
  <si>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</si>
  <si>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</si>
  <si>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</si>
  <si>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</si>
  <si>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</si>
  <si>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</si>
  <si>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</si>
  <si>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</si>
  <si>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</si>
  <si>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</si>
  <si>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</si>
  <si>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</si>
  <si>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</si>
  <si>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</si>
  <si>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</si>
  <si>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</si>
  <si>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</si>
  <si>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</si>
  <si>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</si>
  <si>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</si>
  <si>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</si>
  <si>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</si>
  <si>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</si>
  <si>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</si>
  <si>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</si>
  <si>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</si>
  <si>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</si>
  <si>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</si>
  <si>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</si>
  <si>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</si>
  <si>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</si>
  <si>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</si>
  <si>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</si>
  <si>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</si>
  <si>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</si>
  <si>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</si>
  <si>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</si>
  <si>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</si>
  <si>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</si>
  <si>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</si>
  <si>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</si>
  <si>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</si>
  <si>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</si>
  <si>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</si>
  <si>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</si>
  <si>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</si>
  <si>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</si>
  <si>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</si>
  <si>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</si>
  <si>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</si>
  <si>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</si>
  <si>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</si>
  <si>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</si>
  <si>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</si>
  <si>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</si>
  <si>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</si>
  <si>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</si>
  <si>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</si>
  <si>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</si>
  <si>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</si>
  <si>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</si>
  <si>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</si>
  <si>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</si>
  <si>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</si>
  <si>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</si>
  <si>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</si>
  <si>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</si>
  <si>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</si>
  <si>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</si>
  <si>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</si>
  <si>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</si>
  <si>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</si>
  <si>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</si>
  <si>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</si>
  <si>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</si>
  <si>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</si>
  <si>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</si>
  <si>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</si>
  <si>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</si>
  <si>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</si>
  <si>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</si>
  <si>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</si>
  <si>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</si>
  <si>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</si>
  <si>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</si>
  <si>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</si>
  <si>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</si>
  <si>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</si>
  <si>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</si>
  <si>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</si>
  <si>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</si>
  <si>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</si>
  <si>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</si>
  <si>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</si>
  <si>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</si>
  <si>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</si>
  <si>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</si>
  <si>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</si>
  <si>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</si>
  <si>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</si>
  <si>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</si>
  <si>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</si>
  <si>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</si>
  <si>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</si>
  <si>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</si>
  <si>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</si>
  <si>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</si>
  <si>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</si>
  <si>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</si>
  <si>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</si>
  <si>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</si>
  <si>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</si>
  <si>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</si>
  <si>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</si>
  <si>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</si>
  <si>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</si>
  <si>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</si>
  <si>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</si>
  <si>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</si>
  <si>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</si>
  <si>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</si>
  <si>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</si>
  <si>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</si>
  <si>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</si>
  <si>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</si>
  <si>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</si>
  <si>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</si>
  <si>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</si>
  <si>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</si>
  <si>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</si>
  <si>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</si>
  <si>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</si>
  <si>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</si>
  <si>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</si>
  <si>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</si>
  <si>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</si>
  <si>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</si>
  <si>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</si>
  <si>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</si>
  <si>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</si>
  <si>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</si>
  <si>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</si>
  <si>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</si>
  <si>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</si>
  <si>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</si>
  <si>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</si>
  <si>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</si>
  <si>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</si>
  <si>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</si>
  <si>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</si>
  <si>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</si>
  <si>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</si>
  <si>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</si>
  <si>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</si>
  <si>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</si>
  <si>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</si>
  <si>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</si>
  <si>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</si>
  <si>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</si>
  <si>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</si>
  <si>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</si>
  <si>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</si>
  <si>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</si>
  <si>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</si>
  <si>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</si>
  <si>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</si>
  <si>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</si>
  <si>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</si>
  <si>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</si>
  <si>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</si>
  <si>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</si>
  <si>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</si>
  <si>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</si>
  <si>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</si>
  <si>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</si>
  <si>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</si>
  <si>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</si>
  <si>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</si>
  <si>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</si>
  <si>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</si>
  <si>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</si>
  <si>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</si>
  <si>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</si>
  <si>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</si>
  <si>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</si>
  <si>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</si>
  <si>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</si>
  <si>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</si>
  <si>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</si>
  <si>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</si>
  <si>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</si>
  <si>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</si>
  <si>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</si>
  <si>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</si>
  <si>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</si>
  <si>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</si>
  <si>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</si>
  <si>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</si>
  <si>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</si>
  <si>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</si>
  <si>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</si>
  <si>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</si>
  <si>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</si>
  <si>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</si>
  <si>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</si>
  <si>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</si>
  <si>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</si>
  <si>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</si>
  <si>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</si>
  <si>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</si>
  <si>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</si>
  <si>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</si>
  <si>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</si>
  <si>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</si>
  <si>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</si>
  <si>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</si>
  <si>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</si>
  <si>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</si>
  <si>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</si>
  <si>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</si>
  <si>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</si>
  <si>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</si>
  <si>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</si>
  <si>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</si>
  <si>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</si>
  <si>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</si>
  <si>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</si>
  <si>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</si>
  <si>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</si>
  <si>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</si>
  <si>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</si>
  <si>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</si>
  <si>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</si>
  <si>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</si>
  <si>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</si>
  <si>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</si>
  <si>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</si>
  <si>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</si>
  <si>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</si>
  <si>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</si>
  <si>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</si>
  <si>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</si>
  <si>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</si>
  <si>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</si>
  <si>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</si>
  <si>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</si>
  <si>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</si>
  <si>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</si>
  <si>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</si>
  <si>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</si>
  <si>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</si>
  <si>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</si>
  <si>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</si>
  <si>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</si>
  <si>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</si>
  <si>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</si>
  <si>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</si>
  <si>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</si>
  <si>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</si>
  <si>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</si>
  <si>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</si>
  <si>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</si>
  <si>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</si>
  <si>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</si>
  <si>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</si>
  <si>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</si>
  <si>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</si>
  <si>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</si>
  <si>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</si>
  <si>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</si>
  <si>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</si>
  <si>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</si>
  <si>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</si>
  <si>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</si>
  <si>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</si>
  <si>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</si>
  <si>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</si>
  <si>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</si>
  <si>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</si>
  <si>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</si>
  <si>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</si>
  <si>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</si>
  <si>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</si>
  <si>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</si>
  <si>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</si>
  <si>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</si>
  <si>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</si>
  <si>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</si>
  <si>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</si>
  <si>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</si>
  <si>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</si>
  <si>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</si>
  <si>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</si>
  <si>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</si>
  <si>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</si>
  <si>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</si>
  <si>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</si>
  <si>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</si>
  <si>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</si>
  <si>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</si>
  <si>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</si>
  <si>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</si>
  <si>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</si>
  <si>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</si>
  <si>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</si>
  <si>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</si>
  <si>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</si>
  <si>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</si>
  <si>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</si>
  <si>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</si>
  <si>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</si>
  <si>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</si>
  <si>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</si>
  <si>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</si>
  <si>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</si>
  <si>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</si>
  <si>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</si>
  <si>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</si>
  <si>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</si>
  <si>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</si>
  <si>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</si>
  <si>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</si>
  <si>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</si>
  <si>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</si>
  <si>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</si>
  <si>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</si>
  <si>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</si>
  <si>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</si>
  <si>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</si>
  <si>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</si>
  <si>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</si>
  <si>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</si>
  <si>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</si>
  <si>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</si>
  <si>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</si>
  <si>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</si>
  <si>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</si>
  <si>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</si>
  <si>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</si>
  <si>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</si>
  <si>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</si>
  <si>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</si>
  <si>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</si>
  <si>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</si>
  <si>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</si>
  <si>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</si>
  <si>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</si>
  <si>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</si>
  <si>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</si>
  <si>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</si>
  <si>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</si>
  <si>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</si>
  <si>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</si>
  <si>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</si>
  <si>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</si>
  <si>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</si>
  <si>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</si>
  <si>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</si>
  <si>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</si>
  <si>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</si>
  <si>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</si>
  <si>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</si>
  <si>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</si>
  <si>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</si>
  <si>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</si>
  <si>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</si>
  <si>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</si>
  <si>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</si>
  <si>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</si>
  <si>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</si>
  <si>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</si>
  <si>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</si>
  <si>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</si>
  <si>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</si>
  <si>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</si>
  <si>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</si>
  <si>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</si>
  <si>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</si>
  <si>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</si>
  <si>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</si>
  <si>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</si>
  <si>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</si>
  <si>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</si>
  <si>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</si>
  <si>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</si>
  <si>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</si>
  <si>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</si>
  <si>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</si>
  <si>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</si>
  <si>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</si>
  <si>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</si>
  <si>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</si>
  <si>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</si>
  <si>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</si>
  <si>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</si>
  <si>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</si>
  <si>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</si>
  <si>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</si>
  <si>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</si>
  <si>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</si>
  <si>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</si>
  <si>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</si>
  <si>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</si>
  <si>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</si>
  <si>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</si>
  <si>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</si>
  <si>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</si>
  <si>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</si>
  <si>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</si>
  <si>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</si>
  <si>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</si>
  <si>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</si>
  <si>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</si>
  <si>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</si>
  <si>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</si>
  <si>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</si>
  <si>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</si>
  <si>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</si>
  <si>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</si>
  <si>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</si>
  <si>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</si>
  <si>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</si>
  <si>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</si>
  <si>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</si>
  <si>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</si>
  <si>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</si>
  <si>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</si>
  <si>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</si>
  <si>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</si>
  <si>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</si>
  <si>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</si>
  <si>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</si>
  <si>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</si>
  <si>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</si>
  <si>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</si>
  <si>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</si>
  <si>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</si>
  <si>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</si>
  <si>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</si>
  <si>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</si>
  <si>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</si>
  <si>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</si>
  <si>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</si>
  <si>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</si>
  <si>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</si>
  <si>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</si>
  <si>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</si>
  <si>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</si>
  <si>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</si>
  <si>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</si>
  <si>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</si>
  <si>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</si>
  <si>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</si>
  <si>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</si>
  <si>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</si>
  <si>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</si>
  <si>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</si>
  <si>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</si>
  <si>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</si>
  <si>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</si>
  <si>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</si>
  <si>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</si>
  <si>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</si>
  <si>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</si>
  <si>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</si>
  <si>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</si>
  <si>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</si>
  <si>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</si>
  <si>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</si>
  <si>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</si>
  <si>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</si>
  <si>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</si>
  <si>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</si>
  <si>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</si>
  <si>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</si>
  <si>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</si>
  <si>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</si>
  <si>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</si>
  <si>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</si>
  <si>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</si>
  <si>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</si>
  <si>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</si>
  <si>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</si>
  <si>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</si>
  <si>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</si>
  <si>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</si>
  <si>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</si>
  <si>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</si>
  <si>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</si>
  <si>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</si>
  <si>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</si>
  <si>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</si>
  <si>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</si>
  <si>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</si>
  <si>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</si>
  <si>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</si>
  <si>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</si>
  <si>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</si>
  <si>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</si>
  <si>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</si>
  <si>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</si>
  <si>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</si>
  <si>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</si>
  <si>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</si>
  <si>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</si>
  <si>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</si>
  <si>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</si>
  <si>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</si>
  <si>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</si>
  <si>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</si>
  <si>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</si>
  <si>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</si>
  <si>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</si>
  <si>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</si>
  <si>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</si>
  <si>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</si>
  <si>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</si>
  <si>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</si>
  <si>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</si>
  <si>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</si>
  <si>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</si>
  <si>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</si>
  <si>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</si>
  <si>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</si>
  <si>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</si>
  <si>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</si>
  <si>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</si>
  <si>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</si>
  <si>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</si>
  <si>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</si>
  <si>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</si>
  <si>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</si>
  <si>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</si>
  <si>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</si>
  <si>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</si>
  <si>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</si>
  <si>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</si>
  <si>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</si>
  <si>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</si>
  <si>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</si>
  <si>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</si>
  <si>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</si>
  <si>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</si>
  <si>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</si>
  <si>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</si>
  <si>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</si>
  <si>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</si>
  <si>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</si>
  <si>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</si>
  <si>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</si>
  <si>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</si>
  <si>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</si>
  <si>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</si>
  <si>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</si>
  <si>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</si>
  <si>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</si>
  <si>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</si>
  <si>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</si>
  <si>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</si>
  <si>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</si>
  <si>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</si>
  <si>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</si>
  <si>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</si>
  <si>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</si>
  <si>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</si>
  <si>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</si>
  <si>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</si>
  <si>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</si>
  <si>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</si>
  <si>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</si>
  <si>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</si>
  <si>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</si>
  <si>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</si>
  <si>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</si>
  <si>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</si>
  <si>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</si>
  <si>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</si>
  <si>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</si>
  <si>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</si>
  <si>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</si>
  <si>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</si>
  <si>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</si>
  <si>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</si>
  <si>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</si>
  <si>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</si>
  <si>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</si>
  <si>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</si>
  <si>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</si>
  <si>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</si>
  <si>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</si>
  <si>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</si>
  <si>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</si>
  <si>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</si>
  <si>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</si>
  <si>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</si>
  <si>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</si>
  <si>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</si>
  <si>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</si>
  <si>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</si>
  <si>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</si>
  <si>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</si>
  <si>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</si>
  <si>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</si>
  <si>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</si>
  <si>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</si>
  <si>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</si>
  <si>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</si>
  <si>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</si>
  <si>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</si>
  <si>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</si>
  <si>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</si>
  <si>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</si>
  <si>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</si>
  <si>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</si>
  <si>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</si>
  <si>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</si>
  <si>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</si>
  <si>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</si>
  <si>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</si>
  <si>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</si>
  <si>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</si>
  <si>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</si>
  <si>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</si>
  <si>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</si>
  <si>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</si>
  <si>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</si>
  <si>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</si>
  <si>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</si>
  <si>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</si>
  <si>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</si>
  <si>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</si>
  <si>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</si>
  <si>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</si>
  <si>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</si>
  <si>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</si>
  <si>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</si>
  <si>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</si>
  <si>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</si>
  <si>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</si>
  <si>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</si>
  <si>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</si>
  <si>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</si>
  <si>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</si>
  <si>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</si>
  <si>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</si>
  <si>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</si>
  <si>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</si>
  <si>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</si>
  <si>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</si>
  <si>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</si>
  <si>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</si>
  <si>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</si>
  <si>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</si>
  <si>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</si>
  <si>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</si>
  <si>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</si>
  <si>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</si>
  <si>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</si>
  <si>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</si>
  <si>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</si>
  <si>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</si>
  <si>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</si>
  <si>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</si>
  <si>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</si>
  <si>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</si>
  <si>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</si>
  <si>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</si>
  <si>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</si>
  <si>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</si>
  <si>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</si>
  <si>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</si>
  <si>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</si>
  <si>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</si>
  <si>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</si>
  <si>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</si>
  <si>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</si>
  <si>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</si>
  <si>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</si>
  <si>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</si>
  <si>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</si>
  <si>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</si>
  <si>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</si>
  <si>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</si>
  <si>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</si>
  <si>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</si>
  <si>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</si>
  <si>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</si>
  <si>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</si>
  <si>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</si>
  <si>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</si>
  <si>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</si>
  <si>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</si>
  <si>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</si>
  <si>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</si>
  <si>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</si>
  <si>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</si>
  <si>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</si>
  <si>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</si>
  <si>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</si>
  <si>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</si>
  <si>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</si>
  <si>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</si>
  <si>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</si>
  <si>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</si>
  <si>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</si>
  <si>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</si>
  <si>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</si>
  <si>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</si>
  <si>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</si>
  <si>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</si>
  <si>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</si>
  <si>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</si>
  <si>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</si>
  <si>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</si>
  <si>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</si>
  <si>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</si>
  <si>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</si>
  <si>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</si>
  <si>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</si>
  <si>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</si>
  <si>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</si>
  <si>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</si>
  <si>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</si>
  <si>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</si>
  <si>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</si>
  <si>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</si>
  <si>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</si>
  <si>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</si>
  <si>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</si>
  <si>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</si>
  <si>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</si>
  <si>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</si>
  <si>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</si>
  <si>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</si>
  <si>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</si>
  <si>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</si>
  <si>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</si>
  <si>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</si>
  <si>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</si>
  <si>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</si>
  <si>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</si>
  <si>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</si>
  <si>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</si>
  <si>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</si>
  <si>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</si>
  <si>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</si>
  <si>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</si>
  <si>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</si>
  <si>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</si>
  <si>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</si>
  <si>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</si>
  <si>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</si>
  <si>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</si>
  <si>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</si>
  <si>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</si>
  <si>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</si>
  <si>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</si>
  <si>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</si>
  <si>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</si>
  <si>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</si>
  <si>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</si>
  <si>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</si>
  <si>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</si>
  <si>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</si>
  <si>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</si>
  <si>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</si>
  <si>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</si>
  <si>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</si>
  <si>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</si>
  <si>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</si>
  <si>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</si>
  <si>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</si>
  <si>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</si>
  <si>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</si>
  <si>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</si>
  <si>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</si>
  <si>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</si>
  <si>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</si>
  <si>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</si>
  <si>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</si>
  <si>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</si>
  <si>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</si>
  <si>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</si>
  <si>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</si>
  <si>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</si>
  <si>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</si>
  <si>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</si>
  <si>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</si>
  <si>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</si>
  <si>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</si>
  <si>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</si>
  <si>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</si>
  <si>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</si>
  <si>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</si>
  <si>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</si>
  <si>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</si>
  <si>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</si>
  <si>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</si>
  <si>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</si>
  <si>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</si>
  <si>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</si>
  <si>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</si>
  <si>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</si>
  <si>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</si>
  <si>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</si>
  <si>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</si>
  <si>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</si>
  <si>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</si>
  <si>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</si>
  <si>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</si>
  <si>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</si>
  <si>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</si>
  <si>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</si>
  <si>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</si>
  <si>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</si>
  <si>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</si>
  <si>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</si>
  <si>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</si>
  <si>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</si>
  <si>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</si>
  <si>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</si>
  <si>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</si>
  <si>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</si>
  <si>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</si>
  <si>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</si>
  <si>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</si>
  <si>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</si>
  <si>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</si>
  <si>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</si>
  <si>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</si>
  <si>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</si>
  <si>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</si>
  <si>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</si>
  <si>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</si>
  <si>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</si>
  <si>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</si>
  <si>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</si>
  <si>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</si>
  <si>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</si>
  <si>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</si>
  <si>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</si>
  <si>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</si>
  <si>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</si>
  <si>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</si>
  <si>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</si>
  <si>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</si>
  <si>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</si>
  <si>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</si>
  <si>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</si>
  <si>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</si>
  <si>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</si>
  <si>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</si>
  <si>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</si>
  <si>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</si>
  <si>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</si>
  <si>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</si>
  <si>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</si>
  <si>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</si>
  <si>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</si>
  <si>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</si>
  <si>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</si>
  <si>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</si>
  <si>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</si>
  <si>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</si>
  <si>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</si>
  <si>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</si>
  <si>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</si>
  <si>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</si>
  <si>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</si>
  <si>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</si>
  <si>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</si>
  <si>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</si>
  <si>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</si>
  <si>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</si>
  <si>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</si>
  <si>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</si>
  <si>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</si>
  <si>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</si>
  <si>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</si>
  <si>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</si>
  <si>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</si>
  <si>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</si>
  <si>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</si>
  <si>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</si>
  <si>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</si>
  <si>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</si>
  <si>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</si>
  <si>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</si>
  <si>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</si>
  <si>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</si>
  <si>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</si>
  <si>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</si>
  <si>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</si>
  <si>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</si>
  <si>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</si>
  <si>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</si>
  <si>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</si>
  <si>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</si>
  <si>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</si>
  <si>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</si>
  <si>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</si>
  <si>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</si>
  <si>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</si>
  <si>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</si>
  <si>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</si>
  <si>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</si>
  <si>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</si>
  <si>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</si>
  <si>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</si>
  <si>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</si>
  <si>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</si>
  <si>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</si>
  <si>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</si>
  <si>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</si>
  <si>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</si>
  <si>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</si>
  <si>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</si>
  <si>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</si>
  <si>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</si>
  <si>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</si>
  <si>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</si>
  <si>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</si>
  <si>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</si>
  <si>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</si>
  <si>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</si>
  <si>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</si>
  <si>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</si>
  <si>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</si>
  <si>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</si>
  <si>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</si>
  <si>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</si>
  <si>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</si>
  <si>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</si>
  <si>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</si>
  <si>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</si>
  <si>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</si>
  <si>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</si>
  <si>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</si>
  <si>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</si>
  <si>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</si>
  <si>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</si>
  <si>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</si>
  <si>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</si>
  <si>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</si>
  <si>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</si>
  <si>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</si>
  <si>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</si>
  <si>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</si>
  <si>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</si>
  <si>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</si>
  <si>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</si>
  <si>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</si>
  <si>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</si>
  <si>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</si>
  <si>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</si>
  <si>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</si>
  <si>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</si>
  <si>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</si>
  <si>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</si>
  <si>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</si>
  <si>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</si>
  <si>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</si>
  <si>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</si>
  <si>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</si>
  <si>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</si>
  <si>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</si>
  <si>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</si>
  <si>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</si>
  <si>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</si>
  <si>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</si>
  <si>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</si>
  <si>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</si>
  <si>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</si>
  <si>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</si>
  <si>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</si>
  <si>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</si>
  <si>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</si>
  <si>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</si>
  <si>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</si>
  <si>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</si>
  <si>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</si>
  <si>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</si>
  <si>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</si>
  <si>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</si>
  <si>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</si>
  <si>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</si>
  <si>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</si>
  <si>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</si>
  <si>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</si>
  <si>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</si>
  <si>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</si>
  <si>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</si>
  <si>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</si>
  <si>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</si>
  <si>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</si>
  <si>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</si>
  <si>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</si>
  <si>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</si>
  <si>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</si>
  <si>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</si>
  <si>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</si>
  <si>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</si>
  <si>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</si>
  <si>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</si>
  <si>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</si>
  <si>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</si>
  <si>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</si>
  <si>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</si>
  <si>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</si>
  <si>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</si>
  <si>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</si>
  <si>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</si>
  <si>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</si>
  <si>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</si>
  <si>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</si>
  <si>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</si>
  <si>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</si>
  <si>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</si>
  <si>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</si>
  <si>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</si>
  <si>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</si>
  <si>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</si>
  <si>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</si>
  <si>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</si>
  <si>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</si>
  <si>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</si>
  <si>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</si>
  <si>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</si>
  <si>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</si>
  <si>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</si>
  <si>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</si>
  <si>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</si>
  <si>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</si>
  <si>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</si>
  <si>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</si>
  <si>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</si>
  <si>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</si>
  <si>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</si>
  <si>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</si>
  <si>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</si>
  <si>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</si>
  <si>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</si>
  <si>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</si>
  <si>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</si>
  <si>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</si>
  <si>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</si>
  <si>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</si>
  <si>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</si>
  <si>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</si>
  <si>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</si>
  <si>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</si>
  <si>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</si>
  <si>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</si>
  <si>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</si>
  <si>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</si>
  <si>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</si>
  <si>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</si>
  <si>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</si>
  <si>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</si>
  <si>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</si>
  <si>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</si>
  <si>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</si>
  <si>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</si>
  <si>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</si>
  <si>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</si>
  <si>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</si>
  <si>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</si>
  <si>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</si>
  <si>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</si>
  <si>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</si>
  <si>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</si>
  <si>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</si>
  <si>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</si>
  <si>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</si>
  <si>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</si>
  <si>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</si>
  <si>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</si>
  <si>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</si>
  <si>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</si>
  <si>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</si>
  <si>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</si>
  <si>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</si>
  <si>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</si>
  <si>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</si>
  <si>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</si>
  <si>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</si>
  <si>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</si>
  <si>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</si>
  <si>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</si>
  <si>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</si>
  <si>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</si>
  <si>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</si>
  <si>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</si>
  <si>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</si>
  <si>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</si>
  <si>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</si>
  <si>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</si>
  <si>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</si>
  <si>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</si>
  <si>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</si>
  <si>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</si>
  <si>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</si>
  <si>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</si>
  <si>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</si>
  <si>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</si>
  <si>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</si>
  <si>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</si>
  <si>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</si>
  <si>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</si>
  <si>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</si>
  <si>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</si>
  <si>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</si>
  <si>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</si>
  <si>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</si>
  <si>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</si>
  <si>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</si>
  <si>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</si>
  <si>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</si>
  <si>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</si>
  <si>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</si>
  <si>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</si>
  <si>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</si>
  <si>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</si>
  <si>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</si>
  <si>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</si>
  <si>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</si>
  <si>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</si>
  <si>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</si>
  <si>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</si>
  <si>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</si>
  <si>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</si>
  <si>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</si>
  <si>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</si>
  <si>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</si>
  <si>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</si>
  <si>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</si>
  <si>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</si>
  <si>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</si>
  <si>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</si>
  <si>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</si>
  <si>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</si>
  <si>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</si>
  <si>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</si>
  <si>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</si>
  <si>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</si>
  <si>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</si>
  <si>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</si>
  <si>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</si>
  <si>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</si>
  <si>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</si>
  <si>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</si>
  <si>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</si>
  <si>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</si>
  <si>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</si>
  <si>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</si>
  <si>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</si>
  <si>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</si>
  <si>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</si>
  <si>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</si>
  <si>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</si>
  <si>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</si>
  <si>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</si>
  <si>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</si>
  <si>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</si>
  <si>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</si>
  <si>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</si>
  <si>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</si>
  <si>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</si>
  <si>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</si>
  <si>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</si>
  <si>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</si>
  <si>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</si>
  <si>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</si>
  <si>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</si>
  <si>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</si>
  <si>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</si>
  <si>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</si>
  <si>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</si>
  <si>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</si>
  <si>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</si>
  <si>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</si>
  <si>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</si>
  <si>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</si>
  <si>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</si>
  <si>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</si>
  <si>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</si>
  <si>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</si>
  <si>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</si>
  <si>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</si>
  <si>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</si>
  <si>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</si>
  <si>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</si>
  <si>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</si>
  <si>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</si>
  <si>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</si>
  <si>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</si>
  <si>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</si>
  <si>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</si>
  <si>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</si>
  <si>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</si>
  <si>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</si>
  <si>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</si>
  <si>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</si>
  <si>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</si>
  <si>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</si>
  <si>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</si>
  <si>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</si>
  <si>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</si>
  <si>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</si>
  <si>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</si>
  <si>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</si>
  <si>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</si>
  <si>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</si>
  <si>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</si>
  <si>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</si>
  <si>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</si>
  <si>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</si>
  <si>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</si>
  <si>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</si>
  <si>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</si>
  <si>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</si>
  <si>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</si>
  <si>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</si>
  <si>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</si>
  <si>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</si>
  <si>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</si>
  <si>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</si>
  <si>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</si>
  <si>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</si>
  <si>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</si>
  <si>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</si>
  <si>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</si>
  <si>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</si>
  <si>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</si>
  <si>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</si>
  <si>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</si>
  <si>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</si>
  <si>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</si>
  <si>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</si>
  <si>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</si>
  <si>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</si>
  <si>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</si>
  <si>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</si>
  <si>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</si>
  <si>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</si>
  <si>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</si>
  <si>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</si>
  <si>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</si>
  <si>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</si>
  <si>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</si>
  <si>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</si>
  <si>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</si>
  <si>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</si>
  <si>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</si>
  <si>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</si>
  <si>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</si>
  <si>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</si>
  <si>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</si>
  <si>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</si>
  <si>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</si>
  <si>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</si>
  <si>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</si>
  <si>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</si>
  <si>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</si>
  <si>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</si>
  <si>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</si>
  <si>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</si>
  <si>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</si>
  <si>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</si>
  <si>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</si>
  <si>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</si>
  <si>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</si>
  <si>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</si>
  <si>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</si>
  <si>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</si>
  <si>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</si>
  <si>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</si>
  <si>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</si>
  <si>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</si>
  <si>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</si>
  <si>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</si>
  <si>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</si>
  <si>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</si>
  <si>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</si>
  <si>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</si>
  <si>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</si>
  <si>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</si>
  <si>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</si>
  <si>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</si>
  <si>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</si>
  <si>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</si>
  <si>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</si>
  <si>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</si>
  <si>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</si>
  <si>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</si>
  <si>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</si>
  <si>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</si>
  <si>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</si>
  <si>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</si>
  <si>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</si>
  <si>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</si>
  <si>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</si>
  <si>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</si>
  <si>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</si>
  <si>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</si>
  <si>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</si>
  <si>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</si>
  <si>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</si>
  <si>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</si>
  <si>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</si>
  <si>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</si>
  <si>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</si>
  <si>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</si>
  <si>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</si>
  <si>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</si>
  <si>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</si>
  <si>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</si>
  <si>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</si>
  <si>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</si>
  <si>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</si>
  <si>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</si>
  <si>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</si>
  <si>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</si>
  <si>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</si>
  <si>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</si>
  <si>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</si>
  <si>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</si>
  <si>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</si>
  <si>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</si>
  <si>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</si>
  <si>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</si>
  <si>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</si>
  <si>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</si>
  <si>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</si>
  <si>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</si>
  <si>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</si>
  <si>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</si>
  <si>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</si>
  <si>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</si>
  <si>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</si>
  <si>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</si>
  <si>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</si>
  <si>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</si>
  <si>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</si>
  <si>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</si>
  <si>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</si>
  <si>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</si>
  <si>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</si>
  <si>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</si>
  <si>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</si>
  <si>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</si>
  <si>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</si>
  <si>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</si>
  <si>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</si>
  <si>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</si>
  <si>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</si>
  <si>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</si>
  <si>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</si>
  <si>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</si>
  <si>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</si>
  <si>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</si>
  <si>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</si>
  <si>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</si>
  <si>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</si>
  <si>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</si>
  <si>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</si>
  <si>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</si>
  <si>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</si>
  <si>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</si>
  <si>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</si>
  <si>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</si>
  <si>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</si>
  <si>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</si>
  <si>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</si>
  <si>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</si>
  <si>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</si>
  <si>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</si>
  <si>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</si>
  <si>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</si>
  <si>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</si>
  <si>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</si>
  <si>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</si>
  <si>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</si>
  <si>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</si>
  <si>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</si>
  <si>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</si>
  <si>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</si>
  <si>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</si>
  <si>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</si>
  <si>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</si>
  <si>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</si>
  <si>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</si>
  <si>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</si>
  <si>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</si>
  <si>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</si>
  <si>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</si>
  <si>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</si>
  <si>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</si>
  <si>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</si>
  <si>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</si>
  <si>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</si>
  <si>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</si>
  <si>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</si>
  <si>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</si>
  <si>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</si>
  <si>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</si>
  <si>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</si>
  <si>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</si>
  <si>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</si>
  <si>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</si>
  <si>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</si>
  <si>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</si>
  <si>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</si>
  <si>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</si>
  <si>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</si>
  <si>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</si>
  <si>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</si>
  <si>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</si>
  <si>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</si>
  <si>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</si>
  <si>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</si>
  <si>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</si>
  <si>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</si>
  <si>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</si>
  <si>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</si>
  <si>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</si>
  <si>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</si>
  <si>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</si>
  <si>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</si>
  <si>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</si>
  <si>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</si>
  <si>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</si>
  <si>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</si>
  <si>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</si>
  <si>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</si>
  <si>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</si>
  <si>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</si>
  <si>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</si>
  <si>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</si>
  <si>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</si>
  <si>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</si>
  <si>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</si>
  <si>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</si>
  <si>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</si>
  <si>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</si>
  <si>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</si>
  <si>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</si>
  <si>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</si>
  <si>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</si>
  <si>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</si>
  <si>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</si>
  <si>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</si>
  <si>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</si>
  <si>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</si>
  <si>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</si>
  <si>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</si>
  <si>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</si>
  <si>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</si>
  <si>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</si>
  <si>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</si>
  <si>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</si>
  <si>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</si>
  <si>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</si>
  <si>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</si>
  <si>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</si>
  <si>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</si>
  <si>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</si>
  <si>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</si>
  <si>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</si>
  <si>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</si>
  <si>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</si>
  <si>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</si>
  <si>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</si>
  <si>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</si>
  <si>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</si>
  <si>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</si>
  <si>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</si>
  <si>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</si>
  <si>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</si>
  <si>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</si>
  <si>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</si>
  <si>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</si>
  <si>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</si>
  <si>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</si>
  <si>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</si>
  <si>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</si>
  <si>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</si>
  <si>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</si>
  <si>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</si>
  <si>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</si>
  <si>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</si>
  <si>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</si>
  <si>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</si>
  <si>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</si>
  <si>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</si>
  <si>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</si>
  <si>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</si>
  <si>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</si>
  <si>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</si>
  <si>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</si>
  <si>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</si>
  <si>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</si>
  <si>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</si>
  <si>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</si>
  <si>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</si>
  <si>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</si>
  <si>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</si>
  <si>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</si>
  <si>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</si>
  <si>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</si>
  <si>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</si>
  <si>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</si>
  <si>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</si>
  <si>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</si>
  <si>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</si>
  <si>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</si>
  <si>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</si>
  <si>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</si>
  <si>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</si>
  <si>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</si>
  <si>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</si>
  <si>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</si>
  <si>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</si>
  <si>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</si>
  <si>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</si>
  <si>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</si>
  <si>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</si>
  <si>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</si>
  <si>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</si>
  <si>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</si>
  <si>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</si>
  <si>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</si>
  <si>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</si>
  <si>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</si>
  <si>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</si>
  <si>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</si>
  <si>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</si>
  <si>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</si>
  <si>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</si>
  <si>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</si>
  <si>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</si>
  <si>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</si>
  <si>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</si>
  <si>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</si>
  <si>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</si>
  <si>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</si>
  <si>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</si>
  <si>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</si>
  <si>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</si>
  <si>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</si>
  <si>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</si>
  <si>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</si>
  <si>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</si>
  <si>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</si>
  <si>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</si>
  <si>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</si>
  <si>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</si>
  <si>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</si>
  <si>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</si>
  <si>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</si>
  <si>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</si>
  <si>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</si>
  <si>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</si>
  <si>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</si>
  <si>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</si>
  <si>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</si>
  <si>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</si>
  <si>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</si>
  <si>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</si>
  <si>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</si>
  <si>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</si>
  <si>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</si>
  <si>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</si>
  <si>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</si>
  <si>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</si>
  <si>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</si>
  <si>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</si>
  <si>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</si>
  <si>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</si>
  <si>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</si>
  <si>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</si>
  <si>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</si>
  <si>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</si>
  <si>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</si>
  <si>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</si>
  <si>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</si>
  <si>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</si>
  <si>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</si>
  <si>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</si>
  <si>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</si>
  <si>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</si>
  <si>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</si>
  <si>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</si>
  <si>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</si>
  <si>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</si>
  <si>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</si>
  <si>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</si>
  <si>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</si>
  <si>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</si>
  <si>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</si>
  <si>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</si>
  <si>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</si>
  <si>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</si>
  <si>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</si>
  <si>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</si>
  <si>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</si>
  <si>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</si>
  <si>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</si>
  <si>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</si>
  <si>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</si>
  <si>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</si>
  <si>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</si>
  <si>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</si>
  <si>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</si>
  <si>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</si>
  <si>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</si>
  <si>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</si>
  <si>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</si>
  <si>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</si>
  <si>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</si>
  <si>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</si>
  <si>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</si>
  <si>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</si>
  <si>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</si>
  <si>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</si>
  <si>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</si>
  <si>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</si>
  <si>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</si>
  <si>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</si>
  <si>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</si>
  <si>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</si>
  <si>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</si>
  <si>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</si>
  <si>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</si>
  <si>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</si>
  <si>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</si>
  <si>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</si>
  <si>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</si>
  <si>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</si>
  <si>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</si>
  <si>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</si>
  <si>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</si>
  <si>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</si>
  <si>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</si>
  <si>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</si>
  <si>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</si>
  <si>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</si>
  <si>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</si>
  <si>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</si>
  <si>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</si>
  <si>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</si>
  <si>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</si>
  <si>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</si>
  <si>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</si>
  <si>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</si>
  <si>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</si>
  <si>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</si>
  <si>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</si>
  <si>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</si>
  <si>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</si>
  <si>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</si>
  <si>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</si>
  <si>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</si>
  <si>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</si>
  <si>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</si>
  <si>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</si>
  <si>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</si>
  <si>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</si>
  <si>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</si>
  <si>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</si>
  <si>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</si>
  <si>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</si>
  <si>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</si>
  <si>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</si>
  <si>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</si>
  <si>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</si>
  <si>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</si>
  <si>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</si>
  <si>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</si>
  <si>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</si>
  <si>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</si>
  <si>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</si>
  <si>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</si>
  <si>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</si>
  <si>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</si>
  <si>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</si>
  <si>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</si>
  <si>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</si>
  <si>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</si>
  <si>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</si>
  <si>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</si>
  <si>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</si>
  <si>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</si>
  <si>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</si>
  <si>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</si>
  <si>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</si>
  <si>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</si>
  <si>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</si>
  <si>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</si>
  <si>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</si>
  <si>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</si>
  <si>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</si>
  <si>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</si>
  <si>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</si>
  <si>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</si>
  <si>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</si>
  <si>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</si>
  <si>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</si>
  <si>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</si>
  <si>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</si>
  <si>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</si>
  <si>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</si>
  <si>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</si>
  <si>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</si>
  <si>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</si>
  <si>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</si>
  <si>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</si>
  <si>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</si>
  <si>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</si>
  <si>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</si>
  <si>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</si>
  <si>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</si>
  <si>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</si>
  <si>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</si>
  <si>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</si>
  <si>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</si>
  <si>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</si>
  <si>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</si>
  <si>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</si>
  <si>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</si>
  <si>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</si>
  <si>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</si>
  <si>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</si>
  <si>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</si>
  <si>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</si>
  <si>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</si>
  <si>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</si>
  <si>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</si>
  <si>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</si>
  <si>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</si>
  <si>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</si>
  <si>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</si>
  <si>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</si>
  <si>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</si>
  <si>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</si>
  <si>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</si>
  <si>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</si>
  <si>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</si>
  <si>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</si>
  <si>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</si>
  <si>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</si>
  <si>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</si>
  <si>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</si>
  <si>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</si>
  <si>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</si>
  <si>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</si>
  <si>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</si>
  <si>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</si>
  <si>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</si>
  <si>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</si>
  <si>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</si>
  <si>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</si>
  <si>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</si>
  <si>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</si>
  <si>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</si>
  <si>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</si>
  <si>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</si>
  <si>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</si>
  <si>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</si>
  <si>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</si>
  <si>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</si>
  <si>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</si>
  <si>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</si>
  <si>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</si>
  <si>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</si>
  <si>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</si>
  <si>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</si>
  <si>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</si>
  <si>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</si>
  <si>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</si>
  <si>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</si>
  <si>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</si>
  <si>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</si>
  <si>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</si>
  <si>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</si>
  <si>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</si>
  <si>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</si>
  <si>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</si>
  <si>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</si>
  <si>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</si>
  <si>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</si>
  <si>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</si>
  <si>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</si>
  <si>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</si>
  <si>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</si>
  <si>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</si>
  <si>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</si>
  <si>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</si>
  <si>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</si>
  <si>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</si>
  <si>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</si>
  <si>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</si>
  <si>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</si>
  <si>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</si>
  <si>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</si>
  <si>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</si>
  <si>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</si>
  <si>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</si>
  <si>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</si>
  <si>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</si>
  <si>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</si>
  <si>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</si>
  <si>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</si>
  <si>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</si>
  <si>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</si>
  <si>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</si>
  <si>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</si>
  <si>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</si>
  <si>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</si>
  <si>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</si>
  <si>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</si>
  <si>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</si>
  <si>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</si>
  <si>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</si>
  <si>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</si>
  <si>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</si>
  <si>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</si>
  <si>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</si>
  <si>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</si>
  <si>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</si>
  <si>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</si>
  <si>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</si>
  <si>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</si>
  <si>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</si>
  <si>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</si>
  <si>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</si>
  <si>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</si>
  <si>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</si>
  <si>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</si>
  <si>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</si>
  <si>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</si>
  <si>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</si>
  <si>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</si>
  <si>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</si>
  <si>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</si>
  <si>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</si>
  <si>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</si>
  <si>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</si>
  <si>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</si>
  <si>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</si>
  <si>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</si>
  <si>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</si>
  <si>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</si>
  <si>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</si>
  <si>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</si>
  <si>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</si>
  <si>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</si>
  <si>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</si>
  <si>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</si>
  <si>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</si>
  <si>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</si>
  <si>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</si>
  <si>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</si>
  <si>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</si>
  <si>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</si>
  <si>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</si>
  <si>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</si>
  <si>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</si>
  <si>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</si>
  <si>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</si>
  <si>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</si>
  <si>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</si>
  <si>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</si>
  <si>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</si>
  <si>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</si>
  <si>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</si>
  <si>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</si>
  <si>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</si>
  <si>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</si>
  <si>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</si>
  <si>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</si>
  <si>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</si>
  <si>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</si>
  <si>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</si>
  <si>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</si>
  <si>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</si>
  <si>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</si>
  <si>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</si>
  <si>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</si>
  <si>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</si>
  <si>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</si>
  <si>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</si>
  <si>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</si>
  <si>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</si>
  <si>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</si>
  <si>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</si>
  <si>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</si>
  <si>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</si>
  <si>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</si>
  <si>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</si>
  <si>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</si>
  <si>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</si>
  <si>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</si>
  <si>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</si>
  <si>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</si>
  <si>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</si>
  <si>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</si>
  <si>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</si>
  <si>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</si>
  <si>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</si>
  <si>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</si>
  <si>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</si>
  <si>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</si>
  <si>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</si>
  <si>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</si>
  <si>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</si>
  <si>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</si>
  <si>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</si>
  <si>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</si>
  <si>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</si>
  <si>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</si>
  <si>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</si>
  <si>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</si>
  <si>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</si>
  <si>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</si>
  <si>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</si>
  <si>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</si>
  <si>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</si>
  <si>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</si>
  <si>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</si>
  <si>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</si>
  <si>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</si>
  <si>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</si>
  <si>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</si>
  <si>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</si>
  <si>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</si>
  <si>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</si>
  <si>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</si>
  <si>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</si>
  <si>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</si>
  <si>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</si>
  <si>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</si>
  <si>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</si>
  <si>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</si>
  <si>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</si>
  <si>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</si>
  <si>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</si>
  <si>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</si>
  <si>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</si>
  <si>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</si>
  <si>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</si>
  <si>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</si>
  <si>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</si>
  <si>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</si>
  <si>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</si>
  <si>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</si>
  <si>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</si>
  <si>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</si>
  <si>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</si>
  <si>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</si>
  <si>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</si>
  <si>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</si>
  <si>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</si>
  <si>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</si>
  <si>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</si>
  <si>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</si>
  <si>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</si>
  <si>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</si>
  <si>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</si>
  <si>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</si>
  <si>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</si>
  <si>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</si>
  <si>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</si>
  <si>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</si>
  <si>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</si>
  <si>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</si>
  <si>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</si>
  <si>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</si>
  <si>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</si>
  <si>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</si>
  <si>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</si>
  <si>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</si>
  <si>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</si>
  <si>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</si>
  <si>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</si>
  <si>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</si>
  <si>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</si>
  <si>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</si>
  <si>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</si>
  <si>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</si>
  <si>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</si>
  <si>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</si>
  <si>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</si>
  <si>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</si>
  <si>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</si>
  <si>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</si>
  <si>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</si>
  <si>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</si>
  <si>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</si>
  <si>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</si>
  <si>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</si>
  <si>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</si>
  <si>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</si>
  <si>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</si>
  <si>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</si>
  <si>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</si>
  <si>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</si>
  <si>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</si>
  <si>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</si>
  <si>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</si>
  <si>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</si>
  <si>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</si>
  <si>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</si>
  <si>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</si>
  <si>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</si>
  <si>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</si>
  <si>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</si>
  <si>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</si>
  <si>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</si>
  <si>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</si>
  <si>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</si>
  <si>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</si>
  <si>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</si>
  <si>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</si>
  <si>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</si>
  <si>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</si>
  <si>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</si>
  <si>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</si>
  <si>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</si>
  <si>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</si>
  <si>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</si>
  <si>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</si>
  <si>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</si>
  <si>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</si>
  <si>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</si>
  <si>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</si>
  <si>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</si>
  <si>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</si>
  <si>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</si>
  <si>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</si>
  <si>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</si>
  <si>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</si>
  <si>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</si>
  <si>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</si>
  <si>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</si>
  <si>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</si>
  <si>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</si>
  <si>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</si>
  <si>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</si>
  <si>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</si>
  <si>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</si>
  <si>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</si>
  <si>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</si>
  <si>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</si>
  <si>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</si>
  <si>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</si>
  <si>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</si>
  <si>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</si>
  <si>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</si>
  <si>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</si>
  <si>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</si>
  <si>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</si>
  <si>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</si>
  <si>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</si>
  <si>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</si>
  <si>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</si>
  <si>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</si>
  <si>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</si>
  <si>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</si>
  <si>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</si>
  <si>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</si>
  <si>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</si>
  <si>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</si>
  <si>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</si>
  <si>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</si>
  <si>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</si>
  <si>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</si>
  <si>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</si>
  <si>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</si>
  <si>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</si>
  <si>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</si>
  <si>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</si>
  <si>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</si>
  <si>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</si>
  <si>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</si>
  <si>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</si>
  <si>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</si>
  <si>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</si>
  <si>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</si>
  <si>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</si>
  <si>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</si>
  <si>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</si>
  <si>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</si>
  <si>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</si>
  <si>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</si>
  <si>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</si>
  <si>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</si>
  <si>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</si>
  <si>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</si>
  <si>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</si>
  <si>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</si>
  <si>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</si>
  <si>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</si>
  <si>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</si>
  <si>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</si>
  <si>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</si>
  <si>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</si>
  <si>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</si>
  <si>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</si>
  <si>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</si>
  <si>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</si>
  <si>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</si>
  <si>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</si>
  <si>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</si>
  <si>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</si>
  <si>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</si>
  <si>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</si>
  <si>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</si>
  <si>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</si>
  <si>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</si>
  <si>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</si>
  <si>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</si>
  <si>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</si>
  <si>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</si>
  <si>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</si>
  <si>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</si>
  <si>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</si>
  <si>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</si>
  <si>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</si>
  <si>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</si>
  <si>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</si>
  <si>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</si>
  <si>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</si>
  <si>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</si>
  <si>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</si>
  <si>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</si>
  <si>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</si>
  <si>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</si>
  <si>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</si>
  <si>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</si>
  <si>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</si>
  <si>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</si>
  <si>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</si>
  <si>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</si>
  <si>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</si>
  <si>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</si>
  <si>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</si>
  <si>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</si>
  <si>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</si>
  <si>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</si>
  <si>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</si>
  <si>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</si>
  <si>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</si>
  <si>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</si>
  <si>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</si>
  <si>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</si>
  <si>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</si>
  <si>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</si>
  <si>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</si>
  <si>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</si>
  <si>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</si>
  <si>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</si>
  <si>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</si>
  <si>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</si>
  <si>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</si>
  <si>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</si>
  <si>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</si>
  <si>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</si>
  <si>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</si>
  <si>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</si>
  <si>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</si>
  <si>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</si>
  <si>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</si>
  <si>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</si>
  <si>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</si>
  <si>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</si>
  <si>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</si>
  <si>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</si>
  <si>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</si>
  <si>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</si>
  <si>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</si>
  <si>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</si>
  <si>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</si>
  <si>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</si>
  <si>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</si>
  <si>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</si>
  <si>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</si>
  <si>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</si>
  <si>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</si>
  <si>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</si>
  <si>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</si>
  <si>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</si>
  <si>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</si>
  <si>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</si>
  <si>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</si>
  <si>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</si>
  <si>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</si>
  <si>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</si>
  <si>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</si>
  <si>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</si>
  <si>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</si>
  <si>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</si>
  <si>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</si>
  <si>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</si>
  <si>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</si>
  <si>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</si>
  <si>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</si>
  <si>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</si>
  <si>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</si>
  <si>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</si>
  <si>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</si>
  <si>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</si>
  <si>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</si>
  <si>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</si>
  <si>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</si>
  <si>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</si>
  <si>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</si>
  <si>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</si>
  <si>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</si>
  <si>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</si>
  <si>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</si>
  <si>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</si>
  <si>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</si>
  <si>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</si>
  <si>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</si>
  <si>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</si>
  <si>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</si>
  <si>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</si>
  <si>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</si>
  <si>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</si>
  <si>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</si>
  <si>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</si>
  <si>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</si>
  <si>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</si>
  <si>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</si>
  <si>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</si>
  <si>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</si>
  <si>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</si>
  <si>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</si>
  <si>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</si>
  <si>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</si>
  <si>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</si>
  <si>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</si>
  <si>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</si>
  <si>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</si>
  <si>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</si>
  <si>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</si>
  <si>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</si>
  <si>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</si>
  <si>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</si>
  <si>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</si>
  <si>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</si>
  <si>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</si>
  <si>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</si>
  <si>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</si>
  <si>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</si>
  <si>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</si>
  <si>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</si>
  <si>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</si>
  <si>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</si>
  <si>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</si>
  <si>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</si>
  <si>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</si>
  <si>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</si>
  <si>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</si>
  <si>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</si>
  <si>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</si>
  <si>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</si>
  <si>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</si>
  <si>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</si>
  <si>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</si>
  <si>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</si>
  <si>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</si>
  <si>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</si>
  <si>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</si>
  <si>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</si>
  <si>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</si>
  <si>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</si>
  <si>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</si>
  <si>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</si>
  <si>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</si>
  <si>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</si>
  <si>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</si>
  <si>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</si>
  <si>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</si>
  <si>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</si>
  <si>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</si>
  <si>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</si>
  <si>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</si>
  <si>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</si>
  <si>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</si>
  <si>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</si>
  <si>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</si>
  <si>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</si>
  <si>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</si>
  <si>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</si>
  <si>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</si>
  <si>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</si>
  <si>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</si>
  <si>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</si>
  <si>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</si>
  <si>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</si>
  <si>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</si>
  <si>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</si>
  <si>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</si>
  <si>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</si>
  <si>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</si>
  <si>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</si>
  <si>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</si>
  <si>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</si>
  <si>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</si>
  <si>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</si>
  <si>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</si>
  <si>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</si>
  <si>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</si>
  <si>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</si>
  <si>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</si>
  <si>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</si>
  <si>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</si>
  <si>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</si>
  <si>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</si>
  <si>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</si>
  <si>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</si>
  <si>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</si>
  <si>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</si>
  <si>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</si>
  <si>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</si>
  <si>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</si>
  <si>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</si>
  <si>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</si>
  <si>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</si>
  <si>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</si>
  <si>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</si>
  <si>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</si>
  <si>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</si>
  <si>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</si>
  <si>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</si>
  <si>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</si>
  <si>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</si>
  <si>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</si>
  <si>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</si>
  <si>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</si>
  <si>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</si>
  <si>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</si>
  <si>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</si>
  <si>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</si>
  <si>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</si>
  <si>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</si>
  <si>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</si>
  <si>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</si>
  <si>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</si>
  <si>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</si>
  <si>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</si>
  <si>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</si>
  <si>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</si>
  <si>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</si>
  <si>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</si>
  <si>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</si>
  <si>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</si>
  <si>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</si>
  <si>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</si>
  <si>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</si>
  <si>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</si>
  <si>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</si>
  <si>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</si>
  <si>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</si>
  <si>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</si>
  <si>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</si>
  <si>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</si>
  <si>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</si>
  <si>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</si>
  <si>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</si>
  <si>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</si>
  <si>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</si>
  <si>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</si>
  <si>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</si>
  <si>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</si>
  <si>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</si>
  <si>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</si>
  <si>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</si>
  <si>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</si>
  <si>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</si>
  <si>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</si>
  <si>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</si>
  <si>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</si>
  <si>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</si>
  <si>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</si>
  <si>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</si>
  <si>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</si>
  <si>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</si>
  <si>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</si>
  <si>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</si>
  <si>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</si>
  <si>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</si>
  <si>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</si>
  <si>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</si>
  <si>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</si>
  <si>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</si>
  <si>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</si>
  <si>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</si>
  <si>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</si>
  <si>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</si>
  <si>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</si>
  <si>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</si>
  <si>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</si>
  <si>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</si>
  <si>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</si>
  <si>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</si>
  <si>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</si>
  <si>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</si>
  <si>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</si>
  <si>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</si>
  <si>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</si>
  <si>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</si>
  <si>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</si>
  <si>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</si>
  <si>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</si>
  <si>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</si>
  <si>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</si>
  <si>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</si>
  <si>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</si>
  <si>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</si>
  <si>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</si>
  <si>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</si>
  <si>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</si>
  <si>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</si>
  <si>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</si>
  <si>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</si>
  <si>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</si>
  <si>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</si>
  <si>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</si>
  <si>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</si>
  <si>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</si>
  <si>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</si>
  <si>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</si>
  <si>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</si>
  <si>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</si>
  <si>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</si>
  <si>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</si>
  <si>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</si>
  <si>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</si>
  <si>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</si>
  <si>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</si>
  <si>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</si>
  <si>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</si>
  <si>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</si>
  <si>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</si>
  <si>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</si>
  <si>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</si>
  <si>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</si>
  <si>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</si>
  <si>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</si>
  <si>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</si>
  <si>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</si>
  <si>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</si>
  <si>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</si>
  <si>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</si>
  <si>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</si>
  <si>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</si>
  <si>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</si>
  <si>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</si>
  <si>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</si>
  <si>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</si>
  <si>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</si>
  <si>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</si>
  <si>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</si>
  <si>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</si>
  <si>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</si>
  <si>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</si>
  <si>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</si>
  <si>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</si>
  <si>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</si>
  <si>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</si>
  <si>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</si>
  <si>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</si>
  <si>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</si>
  <si>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</si>
  <si>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</si>
  <si>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</si>
  <si>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</si>
  <si>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</si>
  <si>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</si>
  <si>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</si>
  <si>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</si>
  <si>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</si>
  <si>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</si>
  <si>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</si>
  <si>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</si>
  <si>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</si>
  <si>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</si>
  <si>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</si>
  <si>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</si>
  <si>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</si>
  <si>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</si>
  <si>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</si>
  <si>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</si>
  <si>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</si>
  <si>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</si>
  <si>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</si>
  <si>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</si>
  <si>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</si>
  <si>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</si>
  <si>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</si>
  <si>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</si>
  <si>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</si>
  <si>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</si>
  <si>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</si>
  <si>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</si>
  <si>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</si>
  <si>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</si>
  <si>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</si>
  <si>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</si>
  <si>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</si>
  <si>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</si>
  <si>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</si>
  <si>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</si>
  <si>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</si>
  <si>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</si>
  <si>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</si>
  <si>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</si>
  <si>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</si>
  <si>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</si>
  <si>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</si>
  <si>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</si>
  <si>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</si>
  <si>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</si>
  <si>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</si>
  <si>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</si>
  <si>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</si>
  <si>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</si>
  <si>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</si>
  <si>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</si>
  <si>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</si>
  <si>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</si>
  <si>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</si>
  <si>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</si>
  <si>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</si>
  <si>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</si>
  <si>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</si>
  <si>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</si>
  <si>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</si>
  <si>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</si>
  <si>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</si>
  <si>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</si>
  <si>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</si>
  <si>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</si>
  <si>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</si>
  <si>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</si>
  <si>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</si>
  <si>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</si>
  <si>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</si>
  <si>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</si>
  <si>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</si>
  <si>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</si>
  <si>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</si>
  <si>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</si>
  <si>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</si>
  <si>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</si>
  <si>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</si>
  <si>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</si>
  <si>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</si>
  <si>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</si>
  <si>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</si>
  <si>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</si>
  <si>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</si>
  <si>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</si>
  <si>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</si>
  <si>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</si>
  <si>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</si>
  <si>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</si>
  <si>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</si>
  <si>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</si>
  <si>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</si>
  <si>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</si>
  <si>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</si>
  <si>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</si>
  <si>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</si>
  <si>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</si>
  <si>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</si>
  <si>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</si>
  <si>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</si>
  <si>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</si>
  <si>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</si>
  <si>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</si>
  <si>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</si>
  <si>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</si>
  <si>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</si>
  <si>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</si>
  <si>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</si>
  <si>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</si>
  <si>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</si>
  <si>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</si>
  <si>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</si>
  <si>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</si>
  <si>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</si>
  <si>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</si>
  <si>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</si>
  <si>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</si>
  <si>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</si>
  <si>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</si>
  <si>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</si>
  <si>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</si>
  <si>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</si>
  <si>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</si>
  <si>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</si>
  <si>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</si>
  <si>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</si>
  <si>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</si>
  <si>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</si>
  <si>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</si>
  <si>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</si>
  <si>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</si>
  <si>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</si>
  <si>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</si>
  <si>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</si>
  <si>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</si>
  <si>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</si>
  <si>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</si>
  <si>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</si>
  <si>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</si>
  <si>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</si>
  <si>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</si>
  <si>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</si>
  <si>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</si>
  <si>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</si>
  <si>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</si>
  <si>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</si>
  <si>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</si>
  <si>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</si>
  <si>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</si>
  <si>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</si>
  <si>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</si>
  <si>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</si>
  <si>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</si>
  <si>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</si>
  <si>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</si>
  <si>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</si>
  <si>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</si>
  <si>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</si>
  <si>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</si>
  <si>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</si>
  <si>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</si>
  <si>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</si>
  <si>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</si>
  <si>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</si>
  <si>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</si>
  <si>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</si>
  <si>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</si>
  <si>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</si>
  <si>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</si>
  <si>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</si>
  <si>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</si>
  <si>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</si>
  <si>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</si>
  <si>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</si>
  <si>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</si>
  <si>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</si>
  <si>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</si>
  <si>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</si>
  <si>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</si>
  <si>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</si>
  <si>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</si>
  <si>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</si>
  <si>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</si>
  <si>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</si>
  <si>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</si>
  <si>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</si>
  <si>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</si>
  <si>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</si>
  <si>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</si>
  <si>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</si>
  <si>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</si>
  <si>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</si>
  <si>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</si>
  <si>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</si>
  <si>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</si>
  <si>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</si>
  <si>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</si>
  <si>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</si>
  <si>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</si>
  <si>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</si>
  <si>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</si>
  <si>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</si>
  <si>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</si>
  <si>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</si>
  <si>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</si>
  <si>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</si>
  <si>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</si>
  <si>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</si>
  <si>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</si>
  <si>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</si>
  <si>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</si>
  <si>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</si>
  <si>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</si>
  <si>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</si>
  <si>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</si>
  <si>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</si>
  <si>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</si>
  <si>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</si>
  <si>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</si>
  <si>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</si>
  <si>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</si>
  <si>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</si>
  <si>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</si>
  <si>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</si>
  <si>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</si>
  <si>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</si>
  <si>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</si>
  <si>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</si>
  <si>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</si>
  <si>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</si>
  <si>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</si>
  <si>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</si>
  <si>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</si>
  <si>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</si>
  <si>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</si>
  <si>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</si>
  <si>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</si>
  <si>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</si>
  <si>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</si>
  <si>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</si>
  <si>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</si>
  <si>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</si>
  <si>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</si>
  <si>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</si>
  <si>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</si>
  <si>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</si>
  <si>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</si>
  <si>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</si>
  <si>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</si>
  <si>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</si>
  <si>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</si>
  <si>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</si>
  <si>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</si>
  <si>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</si>
  <si>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</si>
  <si>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</si>
  <si>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</si>
  <si>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</si>
  <si>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</si>
  <si>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</si>
  <si>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</si>
  <si>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</si>
  <si>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</si>
  <si>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</si>
  <si>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</si>
  <si>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</si>
  <si>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</si>
  <si>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</si>
  <si>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</si>
  <si>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</si>
  <si>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</si>
  <si>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</si>
  <si>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</si>
  <si>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</si>
  <si>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</si>
  <si>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</si>
  <si>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</si>
  <si>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</si>
  <si>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</si>
  <si>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</si>
  <si>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</si>
  <si>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</si>
  <si>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</si>
  <si>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</si>
  <si>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</si>
  <si>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</si>
  <si>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</si>
  <si>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</si>
  <si>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</si>
  <si>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</si>
  <si>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</si>
  <si>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</si>
  <si>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</si>
  <si>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</si>
  <si>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</si>
  <si>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</si>
  <si>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</si>
  <si>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</si>
  <si>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</si>
  <si>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</si>
  <si>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</si>
  <si>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</si>
  <si>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</si>
  <si>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</si>
  <si>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</si>
  <si>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</si>
  <si>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</si>
  <si>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</si>
  <si>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</si>
  <si>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</si>
  <si>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</si>
  <si>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</si>
  <si>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</si>
  <si>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</si>
  <si>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</si>
  <si>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</si>
  <si>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</si>
  <si>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</si>
  <si>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</si>
  <si>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</si>
  <si>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</si>
  <si>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</si>
  <si>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</si>
  <si>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</si>
  <si>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</si>
  <si>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</si>
  <si>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</si>
  <si>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</si>
  <si>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</si>
  <si>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</si>
  <si>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</si>
  <si>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</si>
  <si>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</si>
  <si>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</si>
  <si>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</si>
  <si>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</si>
  <si>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</si>
  <si>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</si>
  <si>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</si>
  <si>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</si>
  <si>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</si>
  <si>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</si>
  <si>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</si>
  <si>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</si>
  <si>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</si>
  <si>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</si>
  <si>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</si>
  <si>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</si>
  <si>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</si>
  <si>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</si>
  <si>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</si>
  <si>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</si>
  <si>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</si>
  <si>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</si>
  <si>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</si>
  <si>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</si>
  <si>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</si>
  <si>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</si>
  <si>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</si>
  <si>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</si>
  <si>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</si>
  <si>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</si>
  <si>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</si>
  <si>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</si>
  <si>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</si>
  <si>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</si>
  <si>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</si>
  <si>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</si>
  <si>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</si>
  <si>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</si>
  <si>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</si>
  <si>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</si>
  <si>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</si>
  <si>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</si>
  <si>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</si>
  <si>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</si>
  <si>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</si>
  <si>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</si>
  <si>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</si>
  <si>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</si>
  <si>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</si>
  <si>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</si>
  <si>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</si>
  <si>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</si>
  <si>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</si>
  <si>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</si>
  <si>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</si>
  <si>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</si>
  <si>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</si>
  <si>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</si>
  <si>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</si>
  <si>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</si>
  <si>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</si>
  <si>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</si>
  <si>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</si>
  <si>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</si>
  <si>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</si>
  <si>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</si>
  <si>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</si>
  <si>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</si>
  <si>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</si>
  <si>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</si>
  <si>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</si>
  <si>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</si>
  <si>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</si>
  <si>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</si>
  <si>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</si>
  <si>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</si>
  <si>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</si>
  <si>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</si>
  <si>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</si>
  <si>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</si>
  <si>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</si>
  <si>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</si>
  <si>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</si>
  <si>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</si>
  <si>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</si>
  <si>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</si>
  <si>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</si>
  <si>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</si>
  <si>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</si>
  <si>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</si>
  <si>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</si>
  <si>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</si>
  <si>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</si>
  <si>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</si>
  <si>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</si>
  <si>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</si>
  <si>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</si>
  <si>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</si>
  <si>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</si>
  <si>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</si>
  <si>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</si>
  <si>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</si>
  <si>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</si>
  <si>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</si>
  <si>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</si>
  <si>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</si>
  <si>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</si>
  <si>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</si>
  <si>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</si>
  <si>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</si>
  <si>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</si>
  <si>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</si>
  <si>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</si>
  <si>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</si>
  <si>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</si>
  <si>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</si>
  <si>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</si>
  <si>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</si>
  <si>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</si>
  <si>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</si>
  <si>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</si>
  <si>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</si>
  <si>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</si>
  <si>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</si>
  <si>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</si>
  <si>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</si>
  <si>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</si>
  <si>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</si>
  <si>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</si>
  <si>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</si>
  <si>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</si>
  <si>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</si>
  <si>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</si>
  <si>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</si>
  <si>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</si>
  <si>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</si>
  <si>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</si>
  <si>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</si>
  <si>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</si>
  <si>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</si>
  <si>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</si>
  <si>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</si>
  <si>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</si>
  <si>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</si>
  <si>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</si>
  <si>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</si>
  <si>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</si>
  <si>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</si>
  <si>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</si>
  <si>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</si>
  <si>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</si>
  <si>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</si>
  <si>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</si>
  <si>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</si>
  <si>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</si>
  <si>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</si>
  <si>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</si>
  <si>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</si>
  <si>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</si>
  <si>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</si>
  <si>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</si>
  <si>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</si>
  <si>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</si>
  <si>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</si>
  <si>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</si>
  <si>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</si>
  <si>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</si>
  <si>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</si>
  <si>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</si>
  <si>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</si>
  <si>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</si>
  <si>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</si>
  <si>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</si>
  <si>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</si>
  <si>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</si>
  <si>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</si>
  <si>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</si>
  <si>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</si>
  <si>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</si>
  <si>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</si>
  <si>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</si>
  <si>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</si>
  <si>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</si>
  <si>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</si>
  <si>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</si>
  <si>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</si>
  <si>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</si>
  <si>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</si>
  <si>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</si>
  <si>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</si>
  <si>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</si>
  <si>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</si>
  <si>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</si>
  <si>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</si>
  <si>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</si>
  <si>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</si>
  <si>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</si>
  <si>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</si>
  <si>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</si>
  <si>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</si>
  <si>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</si>
  <si>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</si>
  <si>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</si>
  <si>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</si>
  <si>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</si>
  <si>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</si>
  <si>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</si>
  <si>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</si>
  <si>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</si>
  <si>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</si>
  <si>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</si>
  <si>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</si>
  <si>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</si>
  <si>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</si>
  <si>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</si>
  <si>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</si>
  <si>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</si>
  <si>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</si>
  <si>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</si>
  <si>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</si>
  <si>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</si>
  <si>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</si>
  <si>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</si>
  <si>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</si>
  <si>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</si>
  <si>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</si>
  <si>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</si>
  <si>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</si>
  <si>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</si>
  <si>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</si>
  <si>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</si>
  <si>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</si>
  <si>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</si>
  <si>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</si>
  <si>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</si>
  <si>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</si>
  <si>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</si>
  <si>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</si>
  <si>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</si>
  <si>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</si>
  <si>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</si>
  <si>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</si>
  <si>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</si>
  <si>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</si>
  <si>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</si>
  <si>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</si>
  <si>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</si>
  <si>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</si>
  <si>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</si>
  <si>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</si>
  <si>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</si>
  <si>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</si>
  <si>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</si>
  <si>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</si>
  <si>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</si>
  <si>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</si>
  <si>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</si>
  <si>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</si>
  <si>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</si>
  <si>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</si>
  <si>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</si>
  <si>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</si>
  <si>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</si>
  <si>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</si>
  <si>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</si>
  <si>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</si>
  <si>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</si>
  <si>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</si>
  <si>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</si>
  <si>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</si>
  <si>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</si>
  <si>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</si>
  <si>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</si>
  <si>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</si>
  <si>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</si>
  <si>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</si>
  <si>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</si>
  <si>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</si>
  <si>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</si>
  <si>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</si>
  <si>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</si>
  <si>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</si>
  <si>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</si>
  <si>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</si>
  <si>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</si>
  <si>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</si>
  <si>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</si>
  <si>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</si>
  <si>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</si>
  <si>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</si>
  <si>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</si>
  <si>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</si>
  <si>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</si>
  <si>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</si>
  <si>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</si>
  <si>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</si>
  <si>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</si>
  <si>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</si>
  <si>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</si>
  <si>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</si>
  <si>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</si>
  <si>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</si>
  <si>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</si>
  <si>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</si>
  <si>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</si>
  <si>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</si>
  <si>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</si>
  <si>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</si>
  <si>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</si>
  <si>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</si>
  <si>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</si>
  <si>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</si>
  <si>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</si>
  <si>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</si>
  <si>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</si>
  <si>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</si>
  <si>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</si>
  <si>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</si>
  <si>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</si>
  <si>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</si>
  <si>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</si>
  <si>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</si>
  <si>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</si>
  <si>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</si>
  <si>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</si>
  <si>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</si>
  <si>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</si>
  <si>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</si>
  <si>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</si>
  <si>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</si>
  <si>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</si>
  <si>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</si>
  <si>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</si>
  <si>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</si>
  <si>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</si>
  <si>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</si>
  <si>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</si>
  <si>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</si>
  <si>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</si>
  <si>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</si>
  <si>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</si>
  <si>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</si>
  <si>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</si>
  <si>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</si>
  <si>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</si>
  <si>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</si>
  <si>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</si>
  <si>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</si>
  <si>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</si>
  <si>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</si>
  <si>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</si>
  <si>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</si>
  <si>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</si>
  <si>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</si>
  <si>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</si>
  <si>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</si>
  <si>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</si>
  <si>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</si>
  <si>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</si>
  <si>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</si>
  <si>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</si>
  <si>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</si>
  <si>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</si>
  <si>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</si>
  <si>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</si>
  <si>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</si>
  <si>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</si>
  <si>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</si>
  <si>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</si>
  <si>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</si>
  <si>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</si>
  <si>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</si>
  <si>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</si>
  <si>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</si>
  <si>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</si>
  <si>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</si>
  <si>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</si>
  <si>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</si>
  <si>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</si>
  <si>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</si>
  <si>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</si>
  <si>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</si>
  <si>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</si>
  <si>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</si>
  <si>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</si>
  <si>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</si>
  <si>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</si>
  <si>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</si>
  <si>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</si>
  <si>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</si>
  <si>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</si>
  <si>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</si>
  <si>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</si>
  <si>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</si>
  <si>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</si>
  <si>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</si>
  <si>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</si>
  <si>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</si>
  <si>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</si>
  <si>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</si>
  <si>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</si>
  <si>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</si>
  <si>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</si>
  <si>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</si>
  <si>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</si>
  <si>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</si>
  <si>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</si>
  <si>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</si>
  <si>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</si>
  <si>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</si>
  <si>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</si>
  <si>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</si>
  <si>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</si>
  <si>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</si>
  <si>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</si>
  <si>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</si>
  <si>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</si>
  <si>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</si>
  <si>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</si>
  <si>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</si>
  <si>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</si>
  <si>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</si>
  <si>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</si>
  <si>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</si>
  <si>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</si>
  <si>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</si>
  <si>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</si>
  <si>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</si>
  <si>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</si>
  <si>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</si>
  <si>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</si>
  <si>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</si>
  <si>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</si>
  <si>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</si>
  <si>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</si>
  <si>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</si>
  <si>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</si>
  <si>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</si>
  <si>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</si>
  <si>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</si>
  <si>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</si>
  <si>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</si>
  <si>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</si>
  <si>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</si>
  <si>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</si>
  <si>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</si>
  <si>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</si>
  <si>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</si>
  <si>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</si>
  <si>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</si>
  <si>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</si>
  <si>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</si>
  <si>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</si>
  <si>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</si>
  <si>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</si>
  <si>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</si>
  <si>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</si>
  <si>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</si>
  <si>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</si>
  <si>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</si>
  <si>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</si>
  <si>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</si>
  <si>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</si>
  <si>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</si>
  <si>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</si>
  <si>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</si>
  <si>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</si>
  <si>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</si>
  <si>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</si>
  <si>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</si>
  <si>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</si>
  <si>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</si>
  <si>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</si>
  <si>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</si>
  <si>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</si>
  <si>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</si>
  <si>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</si>
  <si>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</si>
  <si>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</si>
  <si>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</si>
  <si>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</si>
  <si>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</si>
  <si>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</si>
  <si>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</si>
  <si>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</si>
  <si>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</si>
  <si>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</si>
  <si>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</si>
  <si>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</si>
  <si>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</si>
  <si>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</si>
  <si>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</si>
  <si>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</si>
  <si>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</si>
  <si>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</si>
  <si>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</si>
  <si>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</si>
  <si>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</si>
  <si>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</si>
  <si>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</si>
  <si>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</si>
  <si>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</si>
  <si>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</si>
  <si>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</si>
  <si>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</si>
  <si>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</si>
  <si>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</si>
  <si>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</si>
  <si>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</si>
  <si>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</si>
  <si>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</si>
  <si>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</si>
  <si>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</si>
  <si>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</si>
  <si>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</si>
  <si>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</si>
  <si>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</si>
  <si>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</si>
  <si>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</si>
  <si>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</si>
  <si>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</si>
  <si>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</si>
  <si>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</si>
  <si>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</si>
  <si>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</si>
  <si>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</si>
  <si>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</si>
  <si>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</si>
  <si>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</si>
  <si>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</si>
  <si>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</si>
  <si>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</si>
  <si>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</si>
  <si>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</si>
  <si>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</si>
  <si>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</si>
  <si>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</si>
  <si>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</si>
  <si>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</si>
  <si>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</si>
  <si>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</si>
  <si>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</si>
  <si>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</si>
  <si>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</si>
  <si>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</si>
  <si>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</si>
  <si>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</si>
  <si>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</si>
  <si>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</si>
  <si>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</si>
  <si>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</si>
  <si>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</si>
  <si>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</si>
  <si>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</si>
  <si>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</si>
  <si>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</si>
  <si>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</si>
  <si>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</si>
  <si>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</si>
  <si>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</si>
  <si>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</si>
  <si>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</si>
  <si>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</si>
  <si>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</si>
  <si>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</si>
  <si>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</si>
  <si>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</si>
  <si>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</si>
  <si>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</si>
  <si>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</si>
  <si>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</si>
  <si>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</si>
  <si>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</si>
  <si>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</si>
  <si>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</si>
  <si>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</si>
  <si>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</si>
  <si>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</si>
  <si>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</si>
  <si>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</si>
  <si>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</si>
  <si>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</si>
  <si>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</si>
  <si>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</si>
  <si>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</si>
  <si>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</si>
  <si>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</si>
  <si>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</si>
  <si>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</si>
  <si>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</si>
  <si>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</si>
  <si>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</si>
  <si>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</si>
  <si>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</si>
  <si>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</si>
  <si>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</si>
  <si>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</si>
  <si>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</si>
  <si>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</si>
  <si>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</si>
  <si>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</si>
  <si>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</si>
  <si>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</si>
  <si>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</si>
  <si>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</si>
  <si>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</si>
  <si>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</si>
  <si>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</si>
  <si>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</si>
  <si>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</si>
  <si>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</si>
  <si>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</si>
  <si>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</si>
  <si>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</si>
  <si>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</si>
  <si>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</si>
  <si>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</si>
  <si>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</si>
  <si>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</si>
  <si>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</si>
  <si>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</si>
  <si>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</si>
  <si>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</si>
  <si>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</si>
  <si>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</si>
  <si>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</si>
  <si>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</si>
  <si>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</si>
  <si>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</si>
  <si>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</si>
  <si>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</si>
  <si>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</si>
  <si>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</si>
  <si>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</si>
  <si>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</si>
  <si>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</si>
  <si>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</si>
  <si>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</si>
  <si>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</si>
  <si>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</si>
  <si>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</si>
  <si>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</si>
  <si>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</si>
  <si>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</si>
  <si>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</si>
  <si>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</si>
  <si>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</si>
  <si>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</si>
  <si>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</si>
  <si>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</si>
  <si>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</si>
  <si>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</si>
  <si>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</si>
  <si>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</si>
  <si>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</si>
  <si>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</si>
  <si>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</si>
  <si>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</si>
  <si>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</si>
  <si>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</si>
  <si>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</si>
  <si>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</si>
  <si>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</si>
  <si>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</si>
  <si>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</si>
  <si>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</si>
  <si>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</si>
  <si>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</si>
  <si>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</si>
  <si>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</si>
  <si>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</si>
  <si>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</si>
  <si>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</si>
  <si>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</si>
  <si>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</si>
  <si>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</si>
  <si>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</si>
  <si>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</si>
  <si>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</si>
  <si>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</si>
  <si>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</si>
  <si>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</si>
  <si>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</si>
  <si>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</si>
  <si>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</si>
  <si>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</si>
  <si>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</si>
  <si>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</si>
  <si>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</si>
  <si>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</si>
  <si>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</si>
  <si>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</si>
  <si>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</si>
  <si>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</si>
  <si>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</si>
  <si>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</si>
  <si>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</si>
  <si>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</si>
  <si>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</si>
  <si>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</si>
  <si>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</si>
  <si>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</si>
  <si>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</si>
  <si>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</si>
  <si>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</si>
  <si>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</si>
  <si>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</si>
  <si>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</si>
  <si>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</si>
  <si>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</si>
  <si>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</si>
  <si>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</si>
  <si>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</si>
  <si>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</si>
  <si>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</si>
  <si>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</si>
  <si>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</si>
  <si>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</si>
  <si>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</si>
  <si>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</si>
  <si>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</si>
  <si>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</si>
  <si>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</si>
  <si>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</si>
  <si>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</si>
  <si>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</si>
  <si>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</si>
  <si>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</si>
  <si>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</si>
  <si>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</si>
  <si>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</si>
  <si>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</si>
  <si>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</si>
  <si>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</si>
  <si>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</si>
  <si>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</si>
  <si>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</si>
  <si>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</si>
  <si>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</si>
  <si>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</si>
  <si>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</si>
  <si>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</si>
  <si>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</si>
  <si>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</si>
  <si>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</si>
  <si>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</si>
  <si>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</si>
  <si>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</si>
  <si>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</si>
  <si>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</si>
  <si>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</si>
  <si>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</si>
  <si>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</si>
  <si>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</si>
  <si>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</si>
  <si>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</si>
  <si>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</si>
  <si>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</si>
  <si>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</si>
  <si>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</si>
  <si>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</si>
  <si>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</si>
  <si>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</si>
  <si>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</si>
  <si>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</si>
  <si>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</si>
  <si>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</si>
  <si>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</si>
  <si>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</si>
  <si>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</si>
  <si>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</si>
  <si>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</si>
  <si>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</si>
  <si>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</si>
  <si>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</si>
  <si>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</si>
  <si>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</si>
  <si>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</si>
  <si>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</si>
  <si>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</si>
  <si>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</si>
  <si>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</si>
  <si>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</si>
  <si>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</si>
  <si>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</si>
  <si>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</si>
  <si>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</si>
  <si>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</si>
  <si>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</si>
  <si>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</si>
  <si>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</si>
  <si>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</si>
  <si>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</si>
  <si>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</si>
  <si>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</si>
  <si>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</si>
  <si>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</si>
  <si>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</si>
  <si>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</si>
  <si>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</si>
  <si>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</si>
  <si>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</si>
  <si>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</si>
  <si>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</si>
  <si>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</si>
  <si>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</si>
  <si>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</si>
  <si>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</si>
  <si>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</si>
  <si>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</si>
  <si>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</si>
  <si>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</si>
  <si>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</si>
  <si>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</si>
  <si>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</si>
  <si>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</si>
  <si>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</si>
  <si>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</si>
  <si>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</si>
  <si>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</si>
  <si>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</si>
  <si>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</si>
  <si>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</si>
  <si>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</si>
  <si>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</si>
  <si>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</si>
  <si>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</si>
  <si>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</si>
  <si>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</si>
  <si>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</si>
  <si>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</si>
  <si>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</si>
  <si>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</si>
  <si>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</si>
  <si>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</si>
  <si>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</si>
  <si>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</si>
  <si>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</si>
  <si>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</si>
  <si>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</si>
  <si>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</si>
  <si>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</si>
  <si>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</si>
  <si>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</si>
  <si>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</si>
  <si>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</si>
  <si>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</si>
  <si>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</si>
  <si>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</si>
  <si>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</si>
  <si>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</si>
  <si>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</si>
  <si>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</si>
  <si>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</si>
  <si>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</si>
  <si>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</si>
  <si>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</si>
  <si>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</si>
  <si>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</si>
  <si>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</si>
  <si>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</si>
  <si>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</si>
  <si>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</si>
  <si>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</si>
  <si>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</si>
  <si>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</si>
  <si>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</si>
  <si>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</si>
  <si>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</si>
  <si>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</si>
  <si>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</si>
  <si>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</si>
  <si>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</si>
  <si>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</si>
  <si>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</si>
  <si>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</si>
  <si>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</si>
  <si>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</si>
  <si>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</si>
  <si>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</si>
  <si>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</si>
  <si>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</si>
  <si>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</si>
  <si>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</si>
  <si>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</si>
  <si>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</si>
  <si>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</si>
  <si>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</si>
  <si>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</si>
  <si>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</si>
  <si>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</si>
  <si>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</si>
  <si>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</si>
  <si>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</si>
  <si>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</si>
  <si>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</si>
  <si>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</si>
  <si>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</si>
  <si>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</si>
  <si>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</si>
  <si>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</si>
  <si>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</si>
  <si>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</si>
  <si>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</si>
  <si>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</si>
  <si>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</si>
  <si>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</si>
  <si>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</si>
  <si>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</si>
  <si>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</si>
  <si>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</si>
  <si>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</si>
  <si>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</si>
  <si>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</si>
  <si>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</si>
  <si>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</si>
  <si>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</si>
  <si>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</si>
  <si>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</si>
  <si>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</si>
  <si>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</si>
  <si>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</si>
  <si>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</si>
  <si>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</si>
  <si>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</si>
  <si>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</si>
  <si>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</si>
  <si>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</si>
  <si>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</si>
  <si>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</si>
  <si>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</si>
  <si>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</si>
  <si>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</si>
  <si>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</si>
  <si>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</si>
  <si>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</si>
  <si>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</si>
  <si>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</si>
  <si>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</si>
  <si>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</si>
  <si>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</si>
  <si>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</si>
  <si>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</si>
  <si>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</si>
  <si>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</si>
  <si>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</si>
  <si>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</si>
  <si>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</si>
  <si>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</si>
  <si>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</si>
  <si>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</si>
  <si>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</si>
  <si>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</si>
  <si>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</si>
  <si>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</si>
  <si>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</si>
  <si>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</si>
  <si>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</si>
  <si>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</si>
  <si>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</si>
  <si>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</si>
  <si>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</si>
  <si>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</si>
  <si>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</si>
  <si>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</si>
  <si>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</si>
  <si>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</si>
  <si>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</si>
  <si>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</si>
  <si>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</si>
  <si>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</si>
  <si>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</si>
  <si>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</si>
  <si>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</si>
  <si>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</si>
  <si>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</si>
  <si>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</si>
  <si>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</si>
  <si>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</si>
  <si>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</si>
  <si>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</si>
  <si>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</si>
  <si>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</si>
  <si>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</si>
  <si>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</si>
  <si>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</si>
  <si>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</si>
  <si>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</si>
  <si>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</si>
  <si>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</si>
  <si>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</si>
  <si>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</si>
  <si>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</si>
  <si>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</si>
  <si>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</si>
  <si>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</si>
  <si>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</si>
  <si>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</si>
  <si>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</si>
  <si>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</si>
  <si>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</si>
  <si>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</si>
  <si>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</si>
  <si>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</si>
  <si>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</si>
  <si>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</si>
  <si>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</si>
  <si>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</si>
  <si>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</si>
  <si>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</si>
  <si>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</si>
  <si>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</si>
  <si>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</si>
  <si>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</si>
  <si>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</si>
  <si>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</si>
  <si>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</si>
  <si>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</si>
  <si>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</si>
  <si>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</si>
  <si>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</si>
  <si>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</si>
  <si>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</si>
  <si>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</si>
  <si>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</si>
  <si>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</si>
  <si>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</si>
  <si>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</si>
  <si>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</si>
  <si>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</si>
  <si>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</si>
  <si>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</si>
  <si>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</si>
  <si>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</si>
  <si>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</si>
  <si>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</si>
  <si>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</si>
  <si>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</si>
  <si>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</si>
  <si>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</si>
  <si>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</si>
  <si>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</si>
  <si>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</si>
  <si>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</si>
  <si>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</si>
  <si>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</si>
  <si>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</si>
  <si>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</si>
  <si>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</si>
  <si>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</si>
  <si>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</si>
  <si>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</si>
  <si>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</si>
  <si>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</si>
  <si>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</si>
  <si>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</si>
  <si>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</si>
  <si>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</si>
  <si>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</si>
  <si>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</si>
  <si>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</si>
  <si>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</si>
  <si>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</si>
  <si>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</si>
  <si>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</si>
  <si>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</si>
  <si>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</si>
  <si>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</si>
  <si>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</si>
  <si>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</si>
  <si>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</si>
  <si>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</si>
  <si>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</si>
  <si>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</si>
  <si>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</si>
  <si>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</si>
  <si>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</si>
  <si>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</si>
  <si>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</si>
  <si>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</si>
  <si>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</si>
  <si>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</si>
  <si>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</si>
  <si>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</si>
  <si>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</si>
  <si>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</si>
  <si>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</si>
  <si>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</si>
  <si>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</si>
  <si>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</si>
  <si>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</si>
  <si>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</si>
  <si>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</si>
  <si>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</si>
  <si>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</si>
  <si>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</si>
  <si>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</si>
  <si>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</si>
  <si>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</si>
  <si>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</si>
  <si>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</si>
  <si>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</si>
  <si>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</si>
  <si>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</si>
  <si>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</si>
  <si>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</si>
  <si>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</si>
  <si>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</si>
  <si>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</si>
  <si>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</si>
  <si>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</si>
  <si>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</si>
  <si>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</si>
  <si>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</si>
  <si>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</si>
  <si>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</si>
  <si>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</si>
  <si>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</si>
  <si>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</si>
  <si>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</si>
  <si>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</si>
  <si>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</si>
  <si>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</si>
  <si>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</si>
  <si>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</si>
  <si>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</si>
  <si>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</si>
  <si>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</si>
  <si>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</si>
  <si>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</si>
  <si>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</si>
  <si>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</si>
  <si>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</si>
  <si>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</si>
  <si>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</si>
  <si>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</si>
  <si>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</si>
  <si>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</si>
  <si>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</si>
  <si>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</si>
  <si>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</si>
  <si>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</si>
  <si>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</si>
  <si>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</si>
  <si>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</si>
  <si>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</si>
  <si>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</si>
  <si>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</si>
  <si>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</si>
  <si>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</si>
  <si>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</si>
  <si>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</si>
  <si>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</si>
  <si>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</si>
  <si>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</si>
  <si>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</si>
  <si>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</si>
  <si>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</si>
  <si>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</si>
  <si>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</si>
  <si>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</si>
  <si>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</si>
  <si>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</si>
  <si>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</si>
  <si>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</si>
  <si>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</si>
  <si>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</si>
  <si>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</si>
  <si>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</si>
  <si>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</si>
  <si>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</si>
  <si>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</si>
  <si>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</si>
  <si>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</si>
  <si>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</si>
  <si>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</si>
  <si>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</si>
  <si>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</si>
  <si>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</si>
  <si>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</si>
  <si>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</si>
  <si>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</si>
  <si>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</si>
  <si>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</si>
  <si>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</si>
  <si>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</si>
  <si>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</si>
  <si>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</si>
  <si>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</si>
  <si>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</si>
  <si>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</si>
  <si>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</si>
  <si>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</si>
  <si>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</si>
  <si>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</si>
  <si>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</si>
  <si>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</si>
  <si>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</si>
  <si>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</si>
  <si>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</si>
  <si>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</si>
  <si>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</si>
  <si>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</si>
  <si>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</si>
  <si>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</si>
  <si>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</si>
  <si>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</si>
  <si>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</si>
  <si>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</si>
  <si>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</si>
  <si>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</si>
  <si>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</si>
  <si>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</si>
  <si>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</si>
  <si>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</si>
  <si>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</si>
  <si>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</si>
  <si>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</si>
  <si>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</si>
  <si>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</si>
  <si>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</si>
  <si>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</si>
  <si>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</si>
  <si>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</si>
  <si>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</si>
  <si>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</si>
  <si>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</si>
  <si>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</si>
  <si>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</si>
  <si>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</si>
  <si>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</si>
  <si>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</si>
  <si>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</si>
  <si>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</si>
  <si>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</si>
  <si>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</si>
  <si>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</si>
  <si>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</si>
  <si>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</si>
  <si>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</si>
  <si>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</si>
  <si>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</si>
  <si>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</si>
  <si>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</si>
  <si>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</si>
  <si>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</si>
  <si>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</si>
  <si>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</si>
  <si>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</si>
  <si>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</si>
  <si>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</si>
  <si>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</si>
  <si>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</si>
  <si>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</si>
  <si>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</si>
  <si>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</si>
  <si>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</si>
  <si>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</si>
  <si>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</si>
  <si>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</si>
  <si>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</si>
  <si>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</si>
  <si>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</si>
  <si>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</si>
  <si>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</si>
  <si>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</si>
  <si>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</si>
  <si>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</si>
  <si>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</si>
  <si>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</si>
  <si>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</si>
  <si>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</si>
  <si>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</si>
  <si>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</si>
  <si>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</si>
  <si>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</si>
  <si>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</si>
  <si>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</si>
  <si>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</si>
  <si>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</si>
  <si>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</si>
  <si>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</si>
  <si>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</si>
  <si>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</si>
  <si>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</si>
  <si>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</si>
  <si>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</si>
  <si>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</si>
  <si>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</si>
  <si>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</si>
  <si>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</si>
  <si>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</si>
  <si>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</si>
  <si>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</si>
  <si>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</si>
  <si>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</si>
  <si>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</si>
  <si>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</si>
  <si>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</si>
  <si>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</si>
  <si>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</si>
  <si>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</si>
  <si>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</si>
  <si>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</si>
  <si>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</si>
  <si>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</si>
  <si>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</si>
  <si>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</si>
  <si>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</si>
  <si>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</si>
  <si>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</si>
  <si>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</si>
  <si>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</si>
  <si>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</si>
  <si>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</si>
  <si>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</si>
  <si>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</si>
  <si>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</si>
  <si>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</si>
  <si>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</si>
  <si>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</si>
  <si>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</si>
  <si>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</si>
  <si>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</si>
  <si>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</si>
  <si>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</si>
  <si>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</si>
  <si>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</si>
  <si>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</si>
  <si>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</si>
  <si>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</si>
  <si>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</si>
  <si>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</si>
  <si>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</si>
  <si>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</si>
  <si>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</si>
  <si>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</si>
  <si>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</si>
  <si>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</si>
  <si>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</si>
  <si>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</si>
  <si>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</si>
  <si>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</si>
  <si>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</si>
  <si>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</si>
  <si>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</si>
  <si>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</si>
  <si>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</si>
  <si>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</si>
  <si>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</si>
  <si>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</si>
  <si>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</si>
  <si>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</si>
  <si>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</si>
  <si>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</si>
  <si>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</si>
  <si>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</si>
  <si>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</si>
  <si>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</si>
  <si>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</si>
  <si>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</si>
  <si>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</si>
  <si>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</si>
  <si>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</si>
  <si>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</si>
  <si>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</si>
  <si>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</si>
  <si>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</si>
  <si>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</si>
  <si>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</si>
  <si>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</si>
  <si>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</si>
  <si>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</si>
  <si>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</si>
  <si>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</si>
  <si>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</si>
  <si>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</si>
  <si>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</si>
  <si>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</si>
  <si>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</si>
  <si>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</si>
  <si>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</si>
  <si>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</si>
  <si>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</si>
  <si>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</si>
  <si>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</si>
  <si>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</si>
  <si>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</si>
  <si>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</si>
  <si>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</si>
  <si>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</si>
  <si>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</si>
  <si>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</si>
  <si>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</si>
  <si>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</si>
  <si>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</si>
  <si>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</si>
  <si>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</si>
  <si>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</si>
  <si>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</si>
  <si>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</si>
  <si>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</si>
  <si>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</si>
  <si>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</si>
  <si>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</si>
  <si>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</si>
  <si>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</si>
  <si>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</si>
  <si>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</si>
  <si>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</si>
  <si>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</si>
  <si>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</si>
  <si>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</si>
  <si>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</si>
  <si>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</si>
  <si>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</si>
  <si>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</si>
  <si>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</si>
  <si>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</si>
  <si>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</si>
  <si>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</si>
  <si>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</si>
  <si>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</si>
  <si>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</si>
  <si>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</si>
  <si>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</si>
  <si>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</si>
  <si>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</si>
  <si>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</si>
  <si>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</si>
  <si>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</si>
  <si>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</si>
  <si>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</si>
  <si>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</si>
  <si>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</si>
  <si>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</si>
  <si>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</si>
  <si>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</si>
  <si>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</si>
  <si>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</si>
  <si>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</si>
  <si>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</si>
  <si>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</si>
  <si>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</si>
  <si>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</si>
  <si>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</si>
  <si>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</si>
  <si>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</si>
  <si>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</si>
  <si>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</si>
  <si>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</si>
  <si>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</si>
  <si>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</si>
  <si>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</si>
  <si>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</si>
  <si>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</si>
  <si>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</si>
  <si>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</si>
  <si>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</si>
  <si>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</si>
  <si>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</si>
  <si>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</si>
  <si>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</si>
  <si>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</si>
  <si>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</si>
  <si>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</si>
  <si>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</si>
  <si>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</si>
  <si>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</si>
  <si>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</si>
  <si>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</si>
  <si>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</si>
  <si>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</si>
  <si>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</si>
  <si>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</si>
  <si>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</si>
  <si>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</si>
  <si>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</si>
  <si>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</si>
  <si>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</si>
  <si>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</si>
  <si>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</si>
  <si>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</si>
  <si>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</si>
  <si>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</si>
  <si>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</si>
  <si>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</si>
  <si>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</si>
  <si>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</si>
  <si>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</si>
  <si>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</si>
  <si>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</si>
  <si>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</si>
  <si>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</si>
  <si>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</si>
  <si>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</si>
  <si>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</si>
  <si>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</si>
  <si>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</si>
  <si>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</si>
  <si>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</si>
  <si>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</si>
  <si>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</si>
  <si>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</si>
  <si>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</si>
  <si>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</si>
  <si>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</si>
  <si>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</si>
  <si>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</si>
  <si>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</si>
  <si>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</si>
  <si>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</si>
  <si>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</si>
  <si>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</si>
  <si>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</si>
  <si>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</si>
  <si>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</si>
  <si>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</si>
  <si>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</si>
  <si>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</si>
  <si>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</si>
  <si>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</si>
  <si>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</si>
  <si>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</si>
  <si>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</si>
  <si>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</si>
  <si>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</si>
  <si>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</si>
  <si>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</si>
  <si>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</si>
  <si>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</si>
  <si>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</si>
  <si>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</si>
  <si>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</si>
  <si>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</si>
  <si>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</si>
  <si>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</si>
  <si>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</si>
  <si>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</si>
  <si>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</si>
  <si>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</si>
  <si>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</si>
  <si>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</si>
  <si>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</si>
  <si>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</si>
  <si>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</si>
  <si>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</si>
  <si>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</si>
  <si>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</si>
  <si>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</si>
  <si>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</si>
  <si>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</si>
  <si>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</si>
  <si>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</si>
  <si>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</si>
  <si>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</si>
  <si>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</si>
  <si>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</si>
  <si>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</si>
  <si>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</si>
  <si>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</si>
  <si>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</si>
  <si>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</si>
  <si>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</si>
  <si>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</si>
  <si>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</si>
  <si>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</si>
  <si>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</si>
  <si>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</si>
  <si>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</si>
  <si>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</si>
  <si>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</si>
  <si>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</si>
  <si>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</si>
  <si>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</si>
  <si>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</si>
  <si>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</si>
  <si>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</si>
  <si>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</si>
  <si>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</si>
  <si>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</si>
  <si>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</si>
  <si>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</si>
  <si>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</si>
  <si>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</si>
  <si>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</si>
  <si>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</si>
  <si>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</si>
  <si>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</si>
  <si>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</si>
  <si>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</si>
  <si>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</si>
  <si>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</si>
  <si>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</si>
  <si>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</si>
  <si>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</si>
  <si>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</si>
  <si>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</si>
  <si>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</si>
  <si>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</si>
  <si>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</si>
  <si>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</si>
  <si>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</si>
  <si>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</si>
  <si>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</si>
  <si>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</si>
  <si>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</si>
  <si>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</si>
  <si>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</si>
  <si>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</si>
  <si>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</si>
  <si>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</si>
  <si>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</si>
  <si>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</si>
  <si>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</si>
  <si>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</si>
  <si>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</si>
  <si>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</si>
  <si>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</si>
  <si>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</si>
  <si>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</si>
  <si>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</si>
  <si>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</si>
  <si>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</si>
  <si>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</si>
  <si>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</si>
  <si>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</si>
  <si>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</si>
  <si>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</si>
  <si>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</si>
  <si>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</si>
  <si>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</si>
  <si>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</si>
  <si>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</si>
  <si>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</si>
  <si>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</si>
  <si>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</si>
  <si>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</si>
  <si>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</si>
  <si>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</si>
  <si>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</si>
  <si>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</si>
  <si>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</si>
  <si>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</si>
  <si>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</si>
  <si>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</si>
  <si>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</si>
  <si>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</si>
  <si>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</si>
  <si>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</si>
  <si>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</si>
  <si>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</si>
  <si>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</si>
  <si>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</si>
  <si>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</si>
  <si>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</si>
  <si>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</si>
  <si>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</si>
  <si>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</si>
  <si>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</si>
  <si>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</si>
  <si>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</si>
  <si>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</si>
  <si>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</si>
  <si>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</si>
  <si>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</si>
  <si>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</si>
  <si>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</si>
  <si>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</si>
  <si>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</si>
  <si>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</si>
  <si>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</si>
  <si>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</si>
  <si>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</si>
  <si>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</si>
  <si>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</si>
  <si>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</si>
  <si>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</si>
  <si>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</si>
  <si>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</si>
  <si>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</si>
  <si>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</si>
  <si>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</si>
  <si>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</si>
  <si>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</si>
  <si>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</si>
  <si>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</si>
  <si>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</si>
  <si>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</si>
  <si>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</si>
  <si>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</si>
  <si>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</si>
  <si>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</si>
  <si>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</si>
  <si>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</si>
  <si>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</si>
  <si>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</si>
  <si>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</si>
  <si>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</si>
  <si>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</si>
  <si>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</si>
  <si>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</si>
  <si>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</si>
  <si>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</si>
  <si>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</si>
  <si>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</si>
  <si>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</si>
  <si>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</si>
  <si>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</si>
  <si>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</si>
  <si>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</si>
  <si>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</si>
  <si>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</si>
  <si>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</si>
  <si>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</si>
  <si>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</si>
  <si>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</si>
  <si>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</si>
  <si>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</si>
  <si>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</si>
  <si>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</si>
  <si>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</si>
  <si>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</si>
  <si>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</si>
  <si>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</si>
  <si>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</si>
  <si>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</si>
  <si>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</si>
  <si>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</si>
  <si>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</si>
  <si>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</si>
  <si>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</si>
  <si>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</si>
  <si>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</si>
  <si>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</si>
  <si>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</si>
  <si>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</si>
  <si>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</si>
  <si>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</si>
  <si>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</si>
  <si>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</si>
  <si>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</si>
  <si>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</si>
  <si>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</si>
  <si>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</si>
  <si>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</si>
  <si>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</si>
  <si>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</si>
  <si>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</si>
  <si>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</si>
  <si>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</si>
  <si>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</si>
  <si>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</si>
  <si>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</si>
  <si>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</si>
  <si>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</si>
  <si>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</si>
  <si>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</si>
  <si>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</si>
  <si>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</si>
  <si>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</si>
  <si>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</si>
  <si>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</si>
  <si>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</si>
  <si>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</si>
  <si>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</si>
  <si>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</si>
  <si>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</si>
  <si>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</si>
  <si>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</si>
  <si>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</si>
  <si>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</si>
  <si>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</si>
  <si>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</si>
  <si>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</si>
  <si>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</si>
  <si>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</si>
  <si>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</si>
  <si>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</si>
  <si>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</si>
  <si>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</si>
  <si>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</si>
  <si>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</si>
  <si>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</si>
  <si>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</si>
  <si>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</si>
  <si>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</si>
  <si>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</si>
  <si>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</si>
  <si>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</si>
  <si>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</si>
  <si>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</si>
  <si>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</si>
  <si>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</si>
  <si>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</si>
  <si>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</si>
  <si>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</si>
  <si>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</si>
  <si>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</si>
  <si>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</si>
  <si>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</si>
  <si>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</si>
  <si>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</si>
  <si>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</si>
  <si>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</si>
  <si>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</si>
  <si>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</si>
  <si>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</si>
  <si>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</si>
  <si>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</si>
  <si>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</si>
  <si>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</si>
  <si>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</si>
  <si>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</si>
  <si>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</si>
  <si>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</si>
  <si>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</si>
  <si>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</si>
  <si>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</si>
  <si>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</si>
  <si>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</si>
  <si>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</si>
  <si>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</si>
  <si>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</si>
  <si>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</si>
  <si>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</si>
  <si>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</si>
  <si>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</si>
  <si>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</si>
  <si>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</si>
  <si>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</si>
  <si>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</si>
  <si>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</si>
  <si>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</si>
  <si>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</si>
  <si>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</si>
  <si>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</si>
  <si>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</si>
  <si>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</si>
  <si>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</si>
  <si>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</si>
  <si>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</si>
  <si>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</si>
  <si>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</si>
  <si>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</si>
  <si>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</si>
  <si>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</si>
  <si>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</si>
  <si>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</si>
  <si>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</si>
  <si>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</si>
  <si>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</si>
  <si>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</si>
  <si>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</si>
  <si>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</si>
  <si>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</si>
  <si>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</si>
  <si>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</si>
  <si>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</si>
  <si>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</si>
  <si>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</si>
  <si>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</si>
  <si>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</si>
  <si>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</si>
  <si>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</si>
  <si>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</si>
  <si>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</si>
  <si>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</si>
  <si>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</si>
  <si>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</si>
  <si>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</si>
  <si>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</si>
  <si>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</si>
  <si>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</si>
  <si>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</si>
  <si>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</si>
  <si>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</si>
  <si>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</si>
  <si>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</si>
  <si>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</si>
  <si>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</si>
  <si>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</si>
  <si>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</si>
  <si>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</si>
  <si>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</si>
  <si>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</si>
  <si>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</si>
  <si>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</si>
  <si>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</si>
  <si>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</si>
  <si>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</si>
  <si>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</si>
  <si>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</si>
  <si>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</si>
  <si>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</si>
  <si>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</si>
  <si>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</si>
  <si>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</si>
  <si>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</si>
  <si>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</si>
  <si>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</si>
  <si>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</si>
  <si>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</si>
  <si>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</si>
  <si>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</si>
  <si>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</si>
  <si>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</si>
  <si>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</si>
  <si>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</si>
  <si>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</si>
  <si>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</si>
  <si>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</si>
  <si>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</si>
  <si>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</si>
  <si>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</si>
  <si>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</si>
  <si>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</si>
  <si>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</si>
  <si>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</si>
  <si>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</si>
  <si>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</si>
  <si>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</si>
  <si>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</si>
  <si>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</si>
  <si>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</si>
  <si>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</si>
  <si>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</si>
  <si>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</si>
  <si>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</si>
  <si>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</si>
  <si>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</si>
  <si>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</si>
  <si>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</si>
  <si>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</si>
  <si>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</si>
  <si>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</si>
  <si>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</si>
  <si>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</si>
  <si>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</si>
  <si>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</si>
  <si>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</si>
  <si>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</si>
  <si>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</si>
  <si>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</si>
  <si>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</si>
  <si>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</si>
  <si>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</si>
  <si>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</si>
  <si>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</si>
  <si>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</si>
  <si>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</si>
  <si>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</si>
  <si>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</si>
  <si>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</si>
  <si>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</si>
  <si>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</si>
  <si>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</si>
  <si>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</si>
  <si>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</si>
  <si>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</si>
  <si>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</si>
  <si>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</si>
  <si>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</si>
  <si>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</si>
  <si>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</si>
  <si>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</si>
  <si>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</si>
  <si>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</si>
  <si>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</si>
  <si>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</si>
  <si>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</si>
  <si>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</si>
  <si>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</si>
  <si>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</si>
  <si>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</si>
  <si>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</si>
  <si>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</si>
  <si>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</si>
  <si>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</si>
  <si>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</si>
  <si>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</si>
  <si>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</si>
  <si>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</si>
  <si>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</si>
  <si>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</si>
  <si>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</si>
  <si>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</si>
  <si>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</si>
  <si>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</si>
  <si>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</si>
  <si>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</si>
  <si>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</si>
  <si>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</si>
  <si>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</si>
  <si>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</si>
  <si>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</si>
  <si>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</si>
  <si>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</si>
  <si>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</si>
  <si>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</si>
  <si>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</si>
  <si>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</si>
  <si>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</si>
  <si>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</si>
  <si>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</si>
  <si>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</si>
  <si>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</si>
  <si>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</si>
  <si>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</si>
  <si>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</si>
  <si>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</si>
  <si>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</si>
  <si>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</si>
  <si>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</si>
  <si>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</si>
  <si>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</si>
  <si>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</si>
  <si>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</si>
  <si>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</si>
  <si>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</si>
  <si>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</si>
  <si>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</si>
  <si>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</si>
  <si>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</si>
  <si>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</si>
  <si>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</si>
  <si>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</si>
  <si>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</si>
  <si>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</si>
  <si>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</si>
  <si>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</si>
  <si>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</si>
  <si>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</si>
  <si>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</si>
  <si>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</si>
  <si>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</si>
  <si>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</si>
  <si>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</si>
  <si>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</si>
  <si>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</si>
  <si>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</si>
  <si>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</si>
  <si>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</si>
  <si>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</si>
  <si>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</si>
  <si>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</si>
  <si>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</si>
  <si>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</si>
  <si>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</si>
  <si>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</si>
  <si>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</si>
  <si>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</si>
  <si>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</si>
  <si>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</si>
  <si>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</si>
  <si>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</si>
  <si>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</si>
  <si>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</si>
  <si>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</si>
  <si>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</si>
  <si>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</si>
  <si>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</si>
  <si>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</si>
  <si>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</si>
  <si>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</si>
  <si>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</si>
  <si>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</si>
  <si>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</si>
  <si>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</si>
  <si>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</si>
  <si>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</si>
  <si>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</si>
  <si>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</si>
  <si>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</si>
  <si>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</si>
  <si>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</si>
  <si>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</si>
  <si>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</si>
  <si>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</si>
  <si>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</si>
  <si>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</si>
  <si>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</si>
  <si>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</si>
  <si>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</si>
  <si>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</si>
  <si>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</si>
  <si>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</si>
  <si>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</si>
  <si>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</si>
  <si>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</si>
  <si>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</si>
  <si>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</si>
  <si>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</si>
  <si>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</si>
  <si>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</si>
  <si>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</si>
  <si>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</si>
  <si>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</si>
  <si>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</si>
  <si>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</si>
  <si>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</si>
  <si>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</si>
  <si>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</si>
  <si>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</si>
  <si>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</si>
  <si>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</si>
  <si>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</si>
  <si>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</si>
  <si>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</si>
  <si>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</si>
  <si>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</si>
  <si>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</si>
  <si>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</si>
  <si>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</si>
  <si>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</si>
  <si>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</si>
  <si>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</si>
  <si>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</si>
  <si>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</si>
  <si>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</si>
  <si>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</si>
  <si>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</si>
  <si>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</si>
  <si>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</si>
  <si>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</si>
  <si>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</si>
  <si>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</si>
  <si>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</si>
  <si>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</si>
  <si>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</si>
  <si>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</si>
  <si>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</si>
  <si>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</si>
  <si>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</si>
  <si>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</si>
  <si>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</si>
  <si>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</si>
  <si>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</si>
  <si>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</si>
  <si>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</si>
  <si>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</si>
  <si>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</si>
  <si>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</si>
  <si>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</si>
  <si>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</si>
  <si>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</si>
  <si>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</si>
  <si>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</si>
  <si>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</si>
  <si>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</si>
  <si>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</si>
  <si>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</si>
  <si>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</si>
  <si>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</si>
  <si>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</si>
  <si>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</si>
  <si>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</si>
  <si>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</si>
  <si>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</si>
  <si>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</si>
  <si>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</si>
  <si>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</si>
  <si>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</si>
  <si>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</si>
  <si>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</si>
  <si>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</si>
  <si>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</si>
  <si>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</si>
  <si>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</si>
  <si>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</si>
  <si>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</si>
  <si>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</si>
  <si>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</si>
  <si>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</si>
  <si>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</si>
  <si>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</si>
  <si>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</si>
  <si>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</si>
  <si>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</si>
  <si>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</si>
  <si>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</si>
  <si>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</si>
  <si>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</si>
  <si>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</si>
  <si>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</si>
  <si>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</si>
  <si>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</si>
  <si>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</si>
  <si>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</si>
  <si>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</si>
  <si>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</si>
  <si>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</si>
  <si>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</si>
  <si>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</si>
  <si>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</si>
  <si>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</si>
  <si>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</si>
  <si>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</si>
  <si>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</si>
  <si>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</si>
  <si>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</si>
  <si>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</si>
  <si>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</si>
  <si>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</si>
  <si>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</si>
  <si>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</si>
  <si>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</si>
  <si>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</si>
  <si>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</si>
  <si>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</si>
  <si>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</si>
  <si>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</si>
  <si>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</si>
  <si>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</si>
  <si>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</si>
  <si>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</si>
  <si>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</si>
  <si>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</si>
  <si>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</si>
  <si>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</si>
  <si>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</si>
  <si>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</si>
  <si>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</si>
  <si>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</si>
  <si>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</si>
  <si>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</si>
  <si>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</si>
  <si>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</si>
  <si>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</si>
  <si>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</si>
  <si>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</si>
  <si>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</si>
  <si>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</si>
  <si>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</si>
  <si>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</si>
  <si>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</si>
  <si>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</si>
  <si>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</si>
  <si>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</si>
  <si>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</si>
  <si>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</si>
  <si>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</si>
  <si>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</si>
  <si>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</si>
  <si>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</si>
  <si>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</si>
  <si>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</si>
  <si>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</si>
  <si>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</si>
  <si>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</si>
  <si>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</si>
  <si>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</si>
  <si>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</si>
  <si>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</si>
  <si>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</si>
  <si>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</si>
  <si>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</si>
  <si>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</si>
  <si>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</si>
  <si>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</si>
  <si>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</si>
  <si>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</si>
  <si>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</si>
  <si>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</si>
  <si>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</si>
  <si>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</si>
  <si>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</si>
  <si>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</si>
  <si>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</si>
  <si>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</si>
  <si>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</si>
  <si>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</si>
  <si>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</si>
  <si>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</si>
  <si>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</si>
  <si>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</si>
  <si>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</si>
  <si>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</si>
  <si>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</si>
  <si>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</si>
  <si>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</si>
  <si>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</si>
  <si>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</si>
  <si>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</si>
  <si>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</si>
  <si>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</si>
  <si>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</si>
  <si>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</si>
  <si>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</si>
  <si>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</si>
  <si>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</si>
  <si>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</si>
  <si>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</si>
  <si>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</si>
  <si>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</si>
  <si>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</si>
  <si>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</si>
  <si>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</si>
  <si>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</si>
  <si>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</si>
  <si>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</si>
  <si>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</si>
  <si>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</si>
  <si>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</si>
  <si>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</si>
  <si>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</si>
  <si>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</si>
  <si>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</si>
  <si>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</si>
  <si>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</si>
  <si>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</si>
  <si>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</si>
  <si>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</si>
  <si>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</si>
  <si>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</si>
  <si>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</si>
  <si>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</si>
  <si>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</si>
  <si>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</si>
  <si>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</si>
  <si>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</si>
  <si>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</si>
  <si>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</si>
  <si>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</si>
  <si>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</si>
  <si>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</si>
  <si>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</si>
  <si>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</si>
  <si>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</si>
  <si>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</si>
  <si>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</si>
  <si>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</si>
  <si>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</si>
  <si>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</si>
  <si>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</si>
  <si>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</si>
  <si>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</si>
  <si>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</si>
  <si>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</si>
  <si>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</si>
  <si>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</si>
  <si>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</si>
  <si>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</si>
  <si>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</si>
  <si>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</si>
  <si>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</si>
  <si>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</si>
  <si>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</si>
  <si>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</si>
  <si>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</si>
  <si>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</si>
  <si>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</si>
  <si>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</si>
  <si>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</si>
  <si>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</si>
  <si>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</si>
  <si>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</si>
  <si>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</si>
  <si>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</si>
  <si>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</si>
  <si>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</si>
  <si>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</si>
  <si>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</si>
  <si>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</si>
  <si>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</si>
  <si>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</si>
  <si>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</si>
  <si>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</si>
  <si>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</si>
  <si>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</si>
  <si>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</si>
  <si>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</si>
  <si>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</si>
  <si>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</si>
  <si>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</si>
  <si>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</si>
  <si>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</si>
  <si>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</si>
  <si>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</si>
  <si>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</si>
  <si>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</si>
  <si>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</si>
  <si>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</si>
  <si>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</si>
  <si>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</si>
  <si>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</si>
  <si>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</si>
  <si>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</si>
  <si>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</si>
  <si>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</si>
  <si>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</si>
  <si>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</si>
  <si>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</si>
  <si>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</si>
  <si>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</si>
  <si>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</si>
  <si>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</si>
  <si>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</si>
  <si>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</si>
  <si>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</si>
  <si>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</si>
  <si>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</si>
  <si>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</si>
  <si>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</si>
  <si>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</si>
  <si>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</si>
  <si>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</si>
  <si>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</si>
  <si>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</si>
  <si>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</si>
  <si>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</si>
  <si>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</si>
  <si>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</si>
  <si>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</si>
  <si>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</si>
  <si>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</si>
  <si>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</si>
  <si>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</si>
  <si>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</si>
  <si>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</si>
  <si>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</si>
  <si>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</si>
  <si>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</si>
  <si>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</si>
  <si>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</si>
  <si>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</si>
  <si>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</si>
  <si>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</si>
  <si>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</si>
  <si>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</si>
  <si>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</si>
  <si>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</si>
  <si>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</si>
  <si>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</si>
  <si>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</si>
  <si>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</si>
  <si>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</si>
  <si>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</si>
  <si>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</si>
  <si>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</si>
  <si>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</si>
  <si>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</si>
  <si>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</si>
  <si>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</si>
  <si>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</si>
  <si>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</si>
  <si>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</si>
  <si>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</si>
  <si>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</si>
  <si>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</si>
  <si>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</si>
  <si>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</si>
  <si>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</si>
  <si>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</si>
  <si>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</si>
  <si>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</si>
  <si>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</si>
  <si>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</si>
  <si>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</si>
  <si>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</si>
  <si>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</si>
  <si>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</si>
  <si>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</si>
  <si>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</si>
  <si>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</si>
  <si>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</si>
  <si>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</si>
  <si>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</si>
  <si>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</si>
  <si>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</si>
  <si>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</si>
  <si>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</si>
  <si>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</si>
  <si>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</si>
  <si>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</si>
  <si>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</si>
  <si>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</si>
  <si>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</si>
  <si>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</si>
  <si>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</si>
  <si>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</si>
  <si>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</si>
  <si>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</si>
  <si>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</si>
  <si>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</si>
  <si>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</si>
  <si>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</si>
  <si>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</si>
  <si>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</si>
  <si>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</si>
  <si>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</si>
  <si>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</si>
  <si>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</si>
  <si>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</si>
  <si>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</si>
  <si>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</si>
  <si>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</si>
  <si>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</si>
  <si>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</si>
  <si>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</si>
  <si>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</si>
  <si>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</si>
  <si>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</si>
  <si>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</si>
  <si>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</si>
  <si>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</si>
  <si>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</si>
  <si>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</si>
  <si>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</si>
  <si>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</si>
  <si>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</si>
  <si>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</si>
  <si>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</si>
  <si>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</si>
  <si>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</si>
  <si>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</si>
  <si>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</si>
  <si>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</si>
  <si>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</si>
  <si>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</si>
  <si>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</si>
  <si>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</si>
  <si>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</si>
  <si>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</si>
  <si>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</si>
  <si>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</si>
  <si>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</si>
  <si>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</si>
  <si>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</si>
  <si>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</si>
  <si>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</si>
  <si>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</si>
  <si>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</si>
  <si>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</si>
  <si>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</si>
  <si>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</si>
  <si>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</si>
  <si>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</si>
  <si>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</si>
  <si>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</si>
  <si>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</si>
  <si>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</si>
  <si>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</si>
  <si>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</si>
  <si>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</si>
  <si>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</si>
  <si>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</si>
  <si>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</si>
  <si>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</si>
  <si>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</si>
  <si>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</si>
  <si>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</si>
  <si>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</si>
  <si>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</si>
  <si>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</si>
  <si>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</si>
  <si>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</si>
  <si>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</si>
  <si>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</si>
  <si>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</si>
  <si>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</si>
  <si>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</si>
  <si>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</si>
  <si>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</si>
  <si>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</si>
  <si>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</si>
  <si>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</si>
  <si>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</si>
  <si>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</si>
  <si>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</si>
  <si>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</si>
  <si>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</si>
  <si>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</si>
  <si>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</si>
  <si>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</si>
  <si>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</si>
  <si>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</si>
  <si>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</si>
  <si>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</si>
  <si>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</si>
  <si>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</si>
  <si>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</si>
  <si>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</si>
  <si>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</si>
  <si>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</si>
  <si>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</si>
  <si>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</si>
  <si>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</si>
  <si>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</si>
  <si>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</si>
  <si>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</si>
  <si>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</si>
  <si>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</si>
  <si>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</si>
  <si>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</si>
  <si>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</si>
  <si>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</si>
  <si>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</si>
  <si>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</si>
  <si>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</si>
  <si>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</si>
  <si>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</si>
  <si>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</si>
  <si>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</si>
  <si>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</si>
  <si>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</si>
  <si>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</si>
  <si>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</si>
  <si>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</si>
  <si>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</si>
  <si>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</si>
  <si>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</si>
  <si>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</si>
  <si>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</si>
  <si>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</si>
  <si>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</si>
  <si>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</si>
  <si>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</si>
  <si>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</si>
  <si>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</si>
  <si>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</si>
  <si>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</si>
  <si>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</si>
  <si>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</si>
  <si>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</si>
  <si>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</si>
  <si>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</si>
  <si>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</si>
  <si>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</si>
  <si>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</si>
  <si>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</si>
  <si>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</si>
  <si>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</si>
  <si>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</si>
  <si>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</si>
  <si>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</si>
  <si>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</si>
  <si>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</si>
  <si>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</si>
  <si>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</si>
  <si>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</si>
  <si>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</si>
  <si>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</si>
  <si>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</si>
  <si>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</si>
  <si>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</si>
  <si>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</si>
  <si>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</si>
  <si>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</si>
  <si>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</si>
  <si>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</si>
  <si>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</si>
  <si>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</si>
  <si>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</si>
  <si>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</si>
  <si>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</si>
  <si>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</si>
  <si>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</si>
  <si>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</si>
  <si>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</si>
  <si>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</si>
  <si>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</si>
  <si>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</si>
  <si>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</si>
  <si>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</si>
  <si>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</si>
  <si>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</si>
  <si>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</si>
  <si>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</si>
  <si>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</si>
  <si>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</si>
  <si>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</si>
  <si>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</si>
  <si>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</si>
  <si>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</si>
  <si>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</si>
  <si>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</si>
  <si>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</si>
  <si>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</si>
  <si>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</si>
  <si>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</si>
  <si>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</si>
  <si>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</si>
  <si>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</si>
  <si>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</si>
  <si>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</si>
  <si>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</si>
  <si>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</si>
  <si>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</si>
  <si>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</si>
  <si>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</si>
  <si>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</si>
  <si>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</si>
  <si>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</si>
  <si>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</si>
  <si>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</si>
  <si>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</si>
  <si>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</si>
  <si>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</si>
  <si>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</si>
  <si>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</si>
  <si>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</si>
  <si>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</si>
  <si>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</si>
  <si>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</si>
  <si>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</si>
  <si>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</si>
  <si>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</si>
  <si>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</si>
  <si>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</si>
  <si>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</si>
  <si>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</si>
  <si>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</si>
  <si>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</si>
  <si>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</si>
  <si>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</si>
  <si>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</si>
  <si>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</si>
  <si>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</si>
  <si>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</si>
  <si>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</si>
  <si>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</si>
  <si>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</si>
  <si>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</si>
  <si>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</si>
  <si>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</si>
  <si>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</si>
  <si>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</si>
  <si>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</si>
  <si>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</si>
  <si>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</si>
  <si>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</si>
  <si>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</si>
  <si>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</si>
  <si>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</si>
  <si>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</si>
  <si>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</si>
  <si>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</si>
  <si>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</si>
  <si>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</si>
  <si>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</si>
  <si>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</si>
  <si>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</si>
  <si>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</si>
  <si>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</si>
  <si>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</si>
  <si>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</si>
  <si>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</si>
  <si>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</si>
  <si>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</si>
  <si>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</si>
  <si>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</si>
  <si>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</si>
  <si>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</si>
  <si>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</si>
  <si>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</si>
  <si>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</si>
  <si>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</si>
  <si>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</si>
  <si>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</si>
  <si>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</si>
  <si>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</si>
  <si>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</si>
  <si>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</si>
  <si>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</si>
  <si>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</si>
  <si>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</si>
  <si>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</si>
  <si>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</si>
  <si>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</si>
  <si>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</si>
  <si>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</si>
  <si>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</si>
  <si>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</si>
  <si>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</si>
  <si>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</si>
  <si>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</si>
  <si>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</si>
  <si>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</si>
  <si>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</si>
  <si>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</si>
  <si>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</si>
  <si>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</si>
  <si>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</si>
  <si>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</si>
  <si>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</si>
  <si>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</si>
  <si>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</si>
  <si>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</si>
  <si>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</si>
  <si>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</si>
  <si>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</si>
  <si>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</si>
  <si>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</si>
  <si>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</si>
  <si>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</si>
  <si>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</si>
  <si>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</si>
  <si>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</si>
  <si>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</si>
  <si>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</si>
  <si>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</si>
  <si>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</si>
  <si>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</si>
  <si>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</si>
  <si>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</si>
  <si>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</si>
  <si>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</si>
  <si>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</si>
  <si>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</si>
  <si>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</si>
  <si>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</si>
  <si>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</si>
  <si>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</si>
  <si>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</si>
  <si>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</si>
  <si>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</si>
  <si>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</si>
  <si>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</si>
  <si>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</si>
  <si>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</si>
  <si>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</si>
  <si>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</si>
  <si>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</si>
  <si>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</si>
  <si>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</si>
  <si>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</si>
  <si>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</si>
  <si>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</si>
  <si>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</si>
  <si>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</si>
  <si>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</si>
  <si>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</si>
  <si>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</si>
  <si>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</si>
  <si>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</si>
  <si>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</si>
  <si>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</si>
  <si>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</si>
  <si>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</si>
  <si>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</si>
  <si>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</si>
  <si>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</si>
  <si>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</si>
  <si>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</si>
  <si>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</si>
  <si>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</si>
  <si>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</si>
  <si>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</si>
  <si>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</si>
  <si>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</si>
  <si>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</si>
  <si>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</si>
  <si>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</si>
  <si>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</si>
  <si>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</si>
  <si>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</si>
  <si>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</si>
  <si>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</si>
  <si>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</si>
  <si>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</si>
  <si>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</si>
  <si>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</si>
  <si>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</si>
  <si>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</si>
  <si>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</si>
  <si>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</si>
  <si>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</si>
  <si>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</si>
  <si>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</si>
  <si>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</si>
  <si>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</si>
  <si>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</si>
  <si>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</si>
  <si>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</si>
  <si>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</si>
  <si>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</si>
  <si>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</si>
  <si>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</si>
  <si>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</si>
  <si>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</si>
  <si>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</si>
  <si>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</si>
  <si>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</si>
  <si>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</si>
  <si>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</si>
  <si>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</si>
  <si>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</si>
  <si>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</si>
  <si>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</si>
  <si>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</si>
  <si>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</si>
  <si>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</si>
  <si>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</si>
  <si>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</si>
  <si>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</si>
  <si>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</si>
  <si>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</si>
  <si>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</si>
  <si>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</si>
  <si>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</si>
  <si>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</si>
  <si>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</si>
  <si>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</si>
  <si>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</si>
  <si>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</si>
  <si>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</si>
  <si>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</si>
  <si>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</si>
  <si>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</si>
  <si>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</si>
  <si>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</si>
  <si>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</si>
  <si>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</si>
  <si>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</si>
  <si>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</si>
  <si>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</si>
  <si>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</si>
  <si>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</si>
  <si>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</si>
  <si>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</si>
  <si>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</si>
  <si>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</si>
  <si>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</si>
  <si>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</si>
  <si>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</si>
  <si>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</si>
  <si>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</si>
  <si>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</si>
  <si>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</si>
  <si>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</si>
  <si>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</si>
  <si>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</si>
  <si>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</si>
  <si>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</si>
  <si>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</si>
  <si>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</si>
  <si>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</si>
  <si>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</si>
  <si>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</si>
  <si>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</si>
  <si>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</si>
  <si>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</si>
  <si>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</si>
  <si>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</si>
  <si>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</si>
  <si>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</si>
  <si>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</si>
  <si>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</si>
  <si>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</si>
  <si>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</si>
  <si>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</si>
  <si>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</si>
  <si>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</si>
  <si>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</si>
  <si>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</si>
  <si>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</si>
  <si>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</si>
  <si>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</si>
  <si>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</si>
  <si>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</si>
  <si>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</si>
  <si>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</si>
  <si>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</si>
  <si>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</si>
  <si>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</si>
  <si>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</si>
  <si>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</si>
  <si>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</si>
  <si>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</si>
  <si>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</si>
  <si>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</si>
  <si>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</si>
  <si>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</si>
  <si>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</si>
  <si>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</si>
  <si>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</si>
  <si>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</si>
  <si>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</si>
  <si>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</si>
  <si>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</si>
  <si>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</si>
  <si>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</si>
  <si>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</si>
  <si>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</si>
  <si>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</si>
  <si>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</si>
  <si>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</si>
  <si>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</si>
  <si>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</si>
  <si>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</si>
  <si>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</si>
  <si>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</si>
  <si>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</si>
  <si>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</si>
  <si>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</si>
  <si>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</si>
  <si>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</si>
  <si>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</si>
  <si>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</si>
  <si>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</si>
  <si>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</si>
  <si>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</si>
  <si>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</si>
  <si>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</si>
  <si>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</si>
  <si>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</si>
  <si>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</si>
  <si>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</si>
  <si>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</si>
  <si>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</si>
  <si>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</si>
  <si>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</si>
  <si>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</si>
  <si>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</si>
  <si>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</si>
  <si>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</si>
  <si>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</si>
  <si>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</si>
  <si>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</si>
  <si>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</si>
  <si>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</si>
  <si>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</si>
  <si>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</si>
  <si>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</si>
  <si>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</si>
  <si>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</si>
  <si>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</si>
  <si>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</si>
  <si>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</si>
  <si>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</si>
  <si>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</si>
  <si>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</si>
  <si>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</si>
  <si>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</si>
  <si>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</si>
  <si>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</si>
  <si>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</si>
  <si>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</si>
  <si>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</si>
  <si>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</si>
  <si>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</si>
  <si>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</si>
  <si>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</si>
  <si>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</si>
  <si>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</si>
  <si>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</si>
  <si>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</si>
  <si>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</si>
  <si>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</si>
  <si>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</si>
  <si>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</si>
  <si>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</si>
  <si>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</si>
  <si>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</si>
  <si>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</si>
  <si>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</si>
  <si>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</si>
  <si>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</si>
  <si>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</si>
  <si>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</si>
  <si>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</si>
  <si>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</si>
  <si>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</si>
  <si>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</si>
  <si>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</si>
  <si>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</si>
  <si>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</si>
  <si>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</si>
  <si>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</si>
  <si>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</si>
  <si>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</si>
  <si>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</si>
  <si>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</si>
  <si>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</si>
  <si>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</si>
  <si>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</si>
  <si>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</si>
  <si>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</si>
  <si>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</si>
  <si>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</si>
  <si>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</si>
  <si>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</si>
  <si>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</si>
  <si>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</si>
  <si>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</si>
  <si>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</si>
  <si>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</si>
  <si>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</si>
  <si>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</si>
  <si>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</si>
  <si>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</si>
  <si>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</si>
  <si>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</si>
  <si>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</si>
  <si>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</si>
  <si>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</si>
  <si>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</si>
  <si>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</si>
  <si>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</si>
  <si>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</si>
  <si>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</si>
  <si>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</si>
  <si>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</si>
  <si>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</si>
  <si>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</si>
  <si>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</si>
  <si>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</si>
  <si>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</si>
  <si>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</si>
  <si>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</si>
  <si>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</si>
  <si>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</si>
  <si>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</si>
  <si>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</si>
  <si>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</si>
  <si>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</si>
  <si>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</si>
  <si>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</si>
  <si>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</si>
  <si>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</si>
  <si>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</si>
  <si>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</si>
  <si>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</si>
  <si>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</si>
  <si>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</si>
  <si>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</si>
  <si>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</si>
  <si>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</si>
  <si>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</si>
  <si>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</si>
  <si>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</si>
  <si>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</si>
  <si>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</si>
  <si>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</si>
  <si>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</si>
  <si>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</si>
  <si>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</si>
  <si>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</si>
  <si>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</si>
  <si>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</si>
  <si>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</si>
  <si>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</si>
  <si>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</si>
  <si>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</si>
  <si>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</si>
  <si>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</si>
  <si>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</si>
  <si>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</si>
  <si>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</si>
  <si>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</si>
  <si>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</si>
  <si>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</si>
  <si>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</si>
  <si>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</si>
  <si>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</si>
  <si>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</si>
  <si>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</si>
  <si>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</si>
  <si>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</si>
  <si>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</si>
  <si>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</si>
  <si>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</si>
  <si>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</si>
  <si>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</si>
  <si>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</si>
  <si>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</si>
  <si>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</si>
  <si>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</si>
  <si>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</si>
  <si>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</si>
  <si>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</si>
  <si>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</si>
  <si>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</si>
  <si>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</si>
  <si>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</si>
  <si>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</si>
  <si>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</si>
  <si>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</si>
  <si>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</si>
  <si>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</si>
  <si>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</si>
  <si>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</si>
  <si>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</si>
  <si>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</si>
  <si>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</si>
  <si>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</si>
  <si>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</si>
  <si>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</si>
  <si>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</si>
  <si>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</si>
  <si>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</si>
  <si>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</si>
  <si>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</si>
  <si>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</si>
  <si>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</si>
  <si>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</si>
  <si>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</si>
  <si>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</si>
  <si>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</si>
  <si>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</si>
  <si>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</si>
  <si>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</si>
  <si>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</si>
  <si>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</si>
  <si>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</si>
  <si>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</si>
  <si>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</si>
  <si>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</si>
  <si>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</si>
  <si>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</si>
  <si>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</si>
  <si>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</si>
  <si>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</si>
  <si>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</si>
  <si>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</si>
  <si>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</si>
  <si>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</si>
  <si>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</si>
  <si>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</si>
  <si>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</si>
  <si>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</si>
  <si>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</si>
  <si>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</si>
  <si>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</si>
  <si>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</si>
  <si>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</si>
  <si>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</si>
  <si>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</si>
  <si>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</si>
  <si>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</si>
  <si>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</si>
  <si>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</si>
  <si>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</si>
  <si>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</si>
  <si>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</si>
  <si>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</si>
  <si>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</si>
  <si>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</si>
  <si>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</si>
  <si>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</si>
  <si>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</si>
  <si>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</si>
  <si>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</si>
  <si>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</si>
  <si>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</si>
  <si>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</si>
  <si>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</si>
  <si>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</si>
  <si>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</si>
  <si>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</si>
  <si>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</si>
  <si>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</si>
  <si>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</si>
  <si>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</si>
  <si>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</si>
  <si>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</si>
  <si>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</si>
  <si>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</si>
  <si>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</si>
  <si>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</si>
  <si>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</si>
  <si>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</si>
  <si>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</si>
  <si>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</si>
  <si>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</si>
  <si>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</si>
  <si>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</si>
  <si>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</si>
  <si>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</si>
  <si>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</si>
  <si>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</si>
  <si>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</si>
  <si>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</si>
  <si>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</si>
  <si>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</si>
  <si>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</si>
  <si>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</si>
  <si>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</si>
  <si>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</si>
  <si>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</si>
  <si>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</si>
  <si>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</si>
  <si>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</si>
  <si>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</si>
  <si>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</si>
  <si>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</si>
  <si>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</si>
  <si>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</si>
  <si>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</si>
  <si>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</si>
  <si>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</si>
  <si>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</si>
  <si>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</si>
  <si>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</si>
  <si>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</si>
  <si>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</si>
  <si>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</si>
  <si>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</si>
  <si>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</si>
  <si>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</si>
  <si>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</si>
  <si>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</si>
  <si>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</si>
  <si>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</si>
  <si>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</si>
  <si>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</si>
  <si>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</si>
  <si>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</si>
  <si>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</si>
  <si>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</si>
  <si>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</si>
  <si>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</si>
  <si>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</si>
  <si>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</si>
  <si>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</si>
  <si>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</si>
  <si>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</si>
  <si>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</si>
  <si>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</si>
  <si>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</si>
  <si>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</si>
  <si>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</si>
  <si>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</si>
  <si>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</si>
  <si>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</si>
  <si>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</si>
  <si>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</si>
  <si>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</si>
  <si>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</si>
  <si>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</si>
  <si>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</si>
  <si>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</si>
  <si>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</si>
  <si>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</si>
  <si>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</si>
  <si>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</si>
  <si>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</si>
  <si>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</si>
  <si>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</si>
  <si>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</si>
  <si>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</si>
  <si>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</si>
  <si>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</si>
  <si>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</si>
  <si>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</si>
  <si>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</si>
  <si>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</si>
  <si>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</si>
  <si>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</si>
  <si>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</si>
  <si>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</si>
  <si>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</si>
  <si>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</si>
  <si>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</si>
  <si>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</si>
  <si>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</si>
  <si>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</si>
  <si>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</si>
  <si>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</si>
  <si>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</si>
  <si>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</si>
  <si>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</si>
  <si>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</si>
  <si>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</si>
  <si>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</si>
  <si>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</si>
  <si>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</si>
  <si>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</si>
  <si>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</si>
  <si>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</si>
  <si>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</si>
  <si>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</si>
  <si>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</si>
  <si>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</si>
  <si>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</si>
  <si>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</si>
  <si>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</si>
  <si>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</si>
  <si>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</si>
  <si>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</si>
  <si>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</si>
  <si>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</si>
  <si>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</si>
  <si>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</si>
  <si>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</si>
  <si>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</si>
  <si>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</si>
  <si>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</si>
  <si>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</si>
  <si>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</si>
  <si>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</si>
  <si>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</si>
  <si>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</si>
  <si>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</si>
  <si>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</si>
  <si>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</si>
  <si>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</si>
  <si>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</si>
  <si>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</si>
  <si>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</si>
  <si>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</si>
  <si>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</si>
  <si>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</si>
  <si>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</si>
  <si>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</si>
  <si>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</si>
  <si>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</si>
  <si>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</si>
  <si>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</si>
  <si>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</si>
  <si>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</si>
  <si>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</si>
  <si>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</si>
  <si>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</si>
  <si>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</si>
  <si>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</si>
  <si>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</si>
  <si>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</si>
  <si>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</si>
  <si>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</si>
  <si>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</si>
  <si>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</si>
  <si>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</si>
  <si>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</si>
  <si>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</si>
  <si>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</si>
  <si>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</si>
  <si>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</si>
  <si>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</si>
  <si>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</si>
  <si>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</si>
  <si>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</si>
  <si>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</si>
  <si>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</si>
  <si>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</si>
  <si>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</si>
  <si>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</si>
  <si>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</si>
  <si>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</si>
  <si>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</si>
  <si>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</si>
  <si>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</si>
  <si>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</si>
  <si>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</si>
  <si>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</si>
  <si>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</si>
  <si>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</si>
  <si>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</si>
  <si>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</si>
  <si>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</si>
  <si>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</si>
  <si>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</si>
  <si>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</si>
  <si>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</si>
  <si>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</si>
  <si>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</si>
  <si>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</si>
  <si>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</si>
  <si>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</si>
  <si>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</si>
  <si>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</si>
  <si>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</si>
  <si>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</si>
  <si>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</si>
  <si>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</si>
  <si>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</si>
  <si>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</si>
  <si>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</si>
  <si>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</si>
  <si>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</si>
  <si>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</si>
  <si>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</si>
  <si>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</si>
  <si>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</si>
  <si>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</si>
  <si>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</si>
  <si>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</si>
  <si>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</si>
  <si>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</si>
  <si>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</si>
  <si>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</si>
  <si>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</si>
  <si>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</si>
  <si>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</si>
  <si>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</si>
  <si>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</si>
  <si>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</si>
  <si>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</si>
  <si>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</si>
  <si>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</si>
  <si>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</si>
  <si>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</si>
  <si>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</si>
  <si>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</si>
  <si>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</si>
  <si>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</si>
  <si>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</si>
  <si>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</si>
  <si>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</si>
  <si>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</si>
  <si>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</si>
  <si>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</si>
  <si>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</si>
  <si>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</si>
  <si>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</si>
  <si>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</si>
  <si>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</si>
  <si>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</si>
  <si>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</si>
  <si>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</si>
  <si>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</si>
  <si>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</si>
  <si>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</si>
  <si>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</si>
  <si>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</si>
  <si>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</si>
  <si>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</si>
  <si>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</si>
  <si>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</si>
  <si>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</si>
  <si>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</si>
  <si>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</si>
  <si>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</si>
  <si>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</si>
  <si>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</si>
  <si>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</si>
  <si>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</si>
  <si>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</si>
  <si>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</si>
  <si>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</si>
  <si>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</si>
  <si>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</si>
  <si>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</si>
  <si>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</si>
  <si>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</si>
  <si>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</si>
  <si>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</si>
  <si>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</si>
  <si>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</si>
  <si>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</si>
  <si>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</si>
  <si>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</si>
  <si>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</si>
  <si>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</si>
  <si>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</si>
  <si>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</si>
  <si>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</si>
  <si>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</si>
  <si>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</si>
  <si>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</si>
  <si>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</si>
  <si>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</si>
  <si>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</si>
  <si>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</si>
  <si>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</si>
  <si>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</si>
  <si>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</si>
  <si>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</si>
  <si>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</si>
  <si>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</si>
  <si>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</si>
  <si>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</si>
  <si>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</si>
  <si>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</si>
  <si>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</si>
  <si>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</si>
  <si>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</si>
  <si>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</si>
  <si>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</si>
  <si>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</si>
  <si>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</si>
  <si>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</si>
  <si>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</si>
  <si>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</si>
  <si>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</si>
  <si>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</si>
  <si>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</si>
  <si>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</si>
  <si>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</si>
  <si>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</si>
  <si>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</si>
  <si>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</si>
  <si>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</si>
  <si>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</si>
  <si>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</si>
  <si>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</si>
  <si>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</si>
  <si>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</si>
  <si>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</si>
  <si>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</si>
  <si>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</si>
  <si>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</si>
  <si>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</si>
  <si>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</si>
  <si>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</si>
  <si>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</si>
  <si>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</si>
  <si>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</si>
  <si>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</si>
  <si>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</si>
  <si>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</si>
  <si>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</si>
  <si>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</si>
  <si>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</si>
  <si>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</si>
  <si>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</si>
  <si>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</si>
  <si>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</si>
  <si>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</si>
  <si>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</si>
  <si>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</si>
  <si>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</si>
  <si>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</si>
  <si>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</si>
  <si>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</si>
  <si>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</si>
  <si>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</si>
  <si>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</si>
  <si>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</si>
  <si>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</si>
  <si>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</si>
  <si>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</si>
  <si>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</si>
  <si>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</si>
  <si>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</si>
  <si>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</si>
  <si>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</si>
  <si>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</si>
  <si>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</si>
  <si>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</si>
  <si>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</si>
  <si>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</si>
  <si>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</si>
  <si>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</si>
  <si>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</si>
  <si>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</si>
  <si>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</si>
  <si>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</si>
  <si>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</si>
  <si>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</si>
  <si>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</si>
  <si>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</si>
  <si>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</si>
  <si>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</si>
  <si>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</si>
  <si>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</si>
  <si>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</si>
  <si>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</si>
  <si>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</si>
  <si>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</si>
  <si>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</si>
  <si>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</si>
  <si>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</si>
  <si>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</si>
  <si>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</si>
  <si>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</si>
  <si>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</si>
  <si>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</si>
  <si>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</si>
  <si>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</si>
  <si>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</si>
  <si>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</si>
  <si>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</si>
  <si>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</si>
  <si>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</si>
  <si>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</si>
  <si>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</si>
  <si>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</si>
  <si>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</si>
  <si>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</si>
  <si>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</si>
  <si>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</si>
  <si>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</si>
  <si>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</si>
  <si>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</si>
  <si>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</si>
  <si>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</si>
  <si>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</si>
  <si>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</si>
  <si>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</si>
  <si>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</si>
  <si>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</si>
  <si>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</si>
  <si>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</si>
  <si>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</si>
  <si>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</si>
  <si>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</si>
  <si>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</si>
  <si>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</si>
  <si>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</si>
  <si>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</si>
  <si>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</si>
  <si>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</si>
  <si>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</si>
  <si>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</si>
  <si>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</si>
  <si>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</si>
  <si>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</si>
  <si>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</si>
  <si>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</si>
  <si>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</si>
  <si>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</si>
  <si>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</si>
  <si>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</si>
  <si>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</si>
  <si>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</si>
  <si>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</si>
  <si>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</si>
  <si>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</si>
  <si>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</si>
  <si>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</si>
  <si>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</si>
  <si>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</si>
  <si>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</si>
  <si>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</si>
  <si>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</si>
  <si>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</si>
  <si>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</si>
  <si>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</si>
  <si>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</si>
  <si>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</si>
  <si>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</si>
  <si>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</si>
  <si>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</si>
  <si>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</si>
  <si>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</si>
  <si>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</si>
  <si>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</si>
  <si>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</si>
  <si>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</si>
  <si>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</si>
  <si>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</si>
  <si>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</si>
  <si>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</si>
  <si>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</si>
  <si>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</si>
  <si>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</si>
  <si>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</si>
  <si>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</si>
  <si>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</si>
  <si>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</si>
  <si>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</si>
  <si>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</si>
  <si>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</si>
  <si>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</si>
  <si>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</si>
  <si>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</si>
  <si>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</si>
  <si>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</si>
  <si>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</si>
  <si>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</si>
  <si>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</si>
  <si>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</si>
  <si>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</si>
  <si>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</si>
  <si>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</si>
  <si>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</si>
  <si>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</si>
  <si>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</si>
  <si>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</si>
  <si>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</si>
  <si>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</si>
  <si>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</si>
  <si>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</si>
  <si>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</si>
  <si>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</si>
  <si>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</si>
  <si>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</si>
  <si>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</si>
  <si>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</si>
  <si>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</si>
  <si>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</si>
  <si>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</si>
  <si>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</si>
  <si>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</si>
  <si>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</si>
  <si>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</si>
  <si>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</si>
  <si>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</si>
  <si>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</si>
  <si>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</si>
  <si>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</si>
  <si>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</si>
  <si>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</si>
  <si>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</si>
  <si>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</si>
  <si>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</si>
  <si>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</si>
  <si>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</si>
  <si>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</si>
  <si>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</si>
  <si>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</si>
  <si>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</si>
  <si>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</si>
  <si>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</si>
  <si>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</si>
  <si>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</si>
  <si>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</si>
  <si>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</si>
  <si>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</si>
  <si>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</si>
  <si>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</si>
  <si>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</si>
  <si>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</si>
  <si>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</si>
  <si>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</si>
  <si>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</si>
  <si>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</si>
  <si>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</si>
  <si>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</si>
  <si>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</si>
  <si>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</si>
  <si>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</si>
  <si>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</si>
  <si>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</si>
  <si>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</si>
  <si>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</si>
  <si>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</si>
  <si>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</si>
  <si>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</si>
  <si>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</si>
  <si>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</si>
  <si>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</si>
  <si>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</si>
  <si>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</si>
  <si>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</si>
  <si>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</si>
  <si>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</si>
  <si>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</si>
  <si>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</si>
  <si>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</si>
  <si>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</si>
  <si>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</si>
  <si>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</si>
  <si>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</si>
  <si>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</si>
  <si>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</si>
  <si>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</si>
  <si>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</si>
  <si>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</si>
  <si>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</si>
  <si>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</si>
  <si>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</si>
  <si>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</si>
  <si>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</si>
  <si>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</si>
  <si>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</si>
  <si>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</si>
  <si>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</si>
  <si>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</si>
  <si>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</si>
  <si>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</si>
  <si>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</si>
  <si>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</si>
  <si>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</si>
  <si>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</si>
  <si>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</si>
  <si>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</si>
  <si>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</si>
  <si>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</si>
  <si>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</si>
  <si>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</si>
  <si>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</si>
  <si>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</si>
  <si>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</si>
  <si>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</si>
  <si>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</si>
  <si>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</si>
  <si>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</si>
  <si>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</si>
  <si>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</si>
  <si>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</si>
  <si>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</si>
  <si>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</si>
  <si>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</si>
  <si>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</si>
  <si>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</si>
  <si>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</si>
  <si>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</si>
  <si>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</si>
  <si>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</si>
  <si>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</si>
  <si>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</si>
  <si>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</si>
  <si>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</si>
  <si>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</si>
  <si>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</si>
  <si>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</si>
  <si>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</si>
  <si>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</si>
  <si>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</si>
  <si>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</si>
  <si>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</si>
  <si>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</si>
  <si>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</si>
  <si>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</si>
  <si>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</si>
  <si>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</si>
  <si>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</si>
  <si>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</si>
  <si>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</si>
  <si>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</si>
  <si>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</si>
  <si>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</si>
  <si>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</si>
  <si>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</si>
  <si>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</si>
  <si>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</si>
  <si>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</si>
  <si>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</si>
  <si>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</si>
  <si>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</si>
  <si>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</si>
  <si>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</si>
  <si>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</si>
  <si>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</si>
  <si>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</si>
  <si>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</si>
  <si>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</si>
  <si>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</si>
  <si>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</si>
  <si>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</si>
  <si>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</si>
  <si>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</si>
  <si>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</si>
  <si>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</si>
  <si>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</si>
  <si>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</si>
  <si>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</si>
  <si>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</si>
  <si>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</si>
  <si>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</si>
  <si>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</si>
  <si>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</si>
  <si>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</si>
  <si>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</si>
  <si>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</si>
  <si>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</si>
  <si>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</si>
  <si>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</si>
  <si>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</si>
  <si>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</si>
  <si>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</si>
  <si>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</si>
  <si>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</si>
  <si>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</si>
  <si>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</si>
  <si>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</si>
  <si>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</si>
  <si>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</si>
  <si>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</si>
  <si>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</si>
  <si>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</si>
  <si>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</si>
  <si>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</si>
  <si>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</si>
  <si>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</si>
  <si>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</si>
  <si>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</si>
  <si>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</si>
  <si>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</si>
  <si>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</si>
  <si>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</si>
  <si>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</si>
  <si>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</si>
  <si>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</si>
  <si>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</si>
  <si>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</si>
  <si>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</si>
  <si>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</si>
  <si>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</si>
  <si>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</si>
  <si>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</si>
  <si>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</si>
  <si>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</si>
  <si>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</si>
  <si>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</si>
  <si>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</si>
  <si>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</si>
  <si>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</si>
  <si>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</si>
  <si>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</si>
  <si>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</si>
  <si>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</si>
  <si>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</si>
  <si>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</si>
  <si>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</si>
  <si>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</si>
  <si>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</si>
  <si>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</si>
  <si>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</si>
  <si>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</si>
  <si>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</si>
  <si>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</si>
  <si>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</si>
  <si>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</si>
  <si>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</si>
  <si>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</si>
  <si>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</si>
  <si>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</si>
  <si>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</si>
  <si>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</si>
  <si>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</si>
  <si>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</si>
  <si>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</si>
  <si>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</si>
  <si>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</si>
  <si>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</si>
  <si>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</si>
  <si>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</si>
  <si>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</si>
  <si>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</si>
  <si>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</si>
  <si>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</si>
  <si>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</si>
  <si>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</si>
  <si>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</si>
  <si>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</si>
  <si>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</si>
  <si>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</si>
  <si>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</si>
  <si>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</si>
  <si>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</si>
  <si>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</si>
  <si>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</si>
  <si>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</si>
  <si>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</si>
  <si>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</si>
  <si>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</si>
  <si>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</si>
  <si>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</si>
  <si>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</si>
  <si>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</si>
  <si>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</si>
  <si>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</si>
  <si>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</si>
  <si>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</si>
  <si>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</si>
  <si>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</si>
  <si>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</si>
  <si>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</si>
  <si>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</si>
  <si>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</si>
  <si>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</si>
  <si>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</si>
  <si>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</si>
  <si>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</si>
  <si>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</si>
  <si>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</si>
  <si>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</si>
  <si>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</si>
  <si>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</si>
  <si>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</si>
  <si>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</si>
  <si>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</si>
  <si>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</si>
  <si>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</si>
  <si>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</si>
  <si>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</si>
  <si>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</si>
  <si>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</si>
  <si>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</si>
  <si>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</si>
  <si>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</si>
  <si>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</si>
  <si>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</si>
  <si>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</si>
  <si>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</si>
  <si>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</si>
  <si>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</si>
  <si>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</si>
  <si>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</si>
  <si>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</si>
  <si>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</si>
  <si>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</si>
  <si>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</si>
  <si>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</si>
  <si>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</si>
  <si>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</si>
  <si>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</si>
  <si>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</si>
  <si>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</si>
  <si>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</si>
  <si>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</si>
  <si>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</si>
  <si>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</si>
  <si>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</si>
  <si>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</si>
  <si>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</si>
  <si>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</si>
  <si>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</si>
  <si>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</si>
  <si>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</si>
  <si>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</si>
  <si>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</si>
  <si>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</si>
  <si>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</si>
  <si>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</si>
  <si>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</si>
  <si>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</si>
  <si>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</si>
  <si>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</si>
  <si>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</si>
  <si>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</si>
  <si>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</si>
  <si>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</si>
  <si>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</si>
  <si>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</si>
  <si>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</si>
  <si>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</si>
  <si>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</si>
  <si>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</si>
  <si>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</si>
  <si>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</si>
  <si>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</si>
  <si>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</si>
  <si>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</si>
  <si>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</si>
  <si>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</si>
  <si>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</si>
  <si>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</si>
  <si>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</si>
  <si>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</si>
  <si>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</si>
  <si>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</si>
  <si>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</si>
  <si>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</si>
  <si>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</si>
  <si>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</si>
  <si>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</si>
  <si>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</si>
  <si>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</si>
  <si>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</si>
  <si>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</si>
  <si>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</si>
  <si>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</si>
  <si>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</si>
  <si>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</si>
  <si>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</si>
  <si>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</si>
  <si>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</si>
  <si>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</si>
  <si>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</si>
  <si>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</si>
  <si>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</si>
  <si>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</si>
  <si>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</si>
  <si>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</si>
  <si>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</si>
  <si>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</si>
  <si>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</si>
  <si>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</si>
  <si>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</si>
  <si>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</si>
  <si>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</si>
  <si>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</si>
  <si>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</si>
  <si>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</si>
  <si>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</si>
  <si>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</si>
  <si>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</si>
  <si>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</si>
  <si>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</si>
  <si>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</si>
  <si>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</si>
  <si>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</si>
  <si>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</si>
  <si>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</si>
  <si>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</si>
  <si>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</si>
  <si>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</si>
  <si>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</si>
  <si>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</si>
  <si>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</si>
  <si>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</si>
  <si>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</si>
  <si>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</si>
  <si>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</si>
  <si>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</si>
  <si>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</si>
  <si>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</si>
  <si>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</si>
  <si>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</si>
  <si>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</si>
  <si>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</si>
  <si>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</si>
  <si>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</si>
  <si>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</si>
  <si>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</si>
  <si>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</si>
  <si>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</si>
  <si>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</si>
  <si>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</si>
  <si>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</si>
  <si>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</si>
  <si>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</si>
  <si>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</si>
  <si>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</si>
  <si>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</si>
  <si>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</si>
  <si>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</si>
  <si>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</si>
  <si>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</si>
  <si>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</si>
  <si>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</si>
  <si>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</si>
  <si>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</si>
  <si>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</si>
  <si>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</si>
  <si>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</si>
  <si>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</si>
  <si>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</si>
  <si>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</si>
  <si>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</si>
  <si>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</si>
  <si>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</si>
  <si>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</si>
  <si>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</si>
  <si>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</si>
  <si>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</si>
  <si>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</si>
  <si>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</si>
  <si>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</si>
  <si>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</si>
  <si>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</si>
  <si>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</si>
  <si>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</si>
  <si>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</si>
  <si>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</si>
  <si>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</si>
  <si>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</si>
  <si>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</si>
  <si>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</si>
  <si>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</si>
  <si>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</si>
  <si>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</si>
  <si>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</si>
  <si>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</si>
  <si>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</si>
  <si>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</si>
  <si>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</si>
  <si>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</si>
  <si>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</si>
  <si>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</si>
  <si>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</si>
  <si>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</si>
  <si>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</si>
  <si>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</si>
  <si>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</si>
  <si>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</si>
  <si>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</si>
  <si>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</si>
  <si>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</si>
  <si>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</si>
  <si>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</si>
  <si>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</si>
  <si>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</si>
  <si>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</si>
  <si>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</si>
  <si>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</si>
  <si>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</si>
  <si>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</si>
  <si>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</si>
  <si>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</si>
  <si>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</si>
  <si>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</si>
  <si>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</si>
  <si>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</si>
  <si>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</si>
  <si>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</si>
  <si>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</si>
  <si>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</si>
  <si>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</si>
  <si>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</si>
  <si>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</si>
  <si>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</si>
  <si>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</si>
  <si>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</si>
  <si>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</si>
  <si>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</si>
  <si>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</si>
  <si>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</si>
  <si>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</si>
  <si>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</si>
  <si>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</si>
  <si>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</si>
  <si>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</si>
  <si>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</si>
  <si>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</si>
  <si>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</si>
  <si>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</si>
  <si>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</si>
  <si>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</si>
  <si>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</si>
  <si>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</si>
  <si>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</si>
  <si>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</si>
  <si>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</si>
  <si>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</si>
  <si>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</si>
  <si>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</si>
  <si>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</si>
  <si>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</si>
  <si>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</si>
  <si>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</si>
  <si>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</si>
  <si>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</si>
  <si>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</si>
  <si>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</si>
  <si>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</si>
  <si>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</si>
  <si>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</si>
  <si>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</si>
  <si>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</si>
  <si>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</si>
  <si>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</si>
  <si>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</si>
  <si>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</si>
  <si>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</si>
  <si>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</si>
  <si>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</si>
  <si>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</si>
  <si>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</si>
  <si>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</si>
  <si>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</si>
  <si>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</si>
  <si>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</si>
  <si>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</si>
  <si>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</si>
  <si>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</si>
  <si>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</si>
  <si>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</si>
  <si>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</si>
  <si>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</si>
  <si>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</si>
  <si>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</si>
  <si>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</si>
  <si>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</si>
  <si>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</si>
  <si>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</si>
  <si>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</si>
  <si>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</si>
  <si>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</si>
  <si>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</si>
  <si>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</si>
  <si>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</si>
  <si>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</si>
  <si>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</si>
  <si>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</si>
  <si>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</si>
  <si>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</si>
  <si>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</si>
  <si>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</si>
  <si>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</si>
  <si>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</si>
  <si>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</si>
  <si>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</si>
  <si>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</si>
  <si>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</si>
  <si>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</si>
  <si>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</si>
  <si>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</si>
  <si>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</si>
  <si>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</si>
  <si>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</si>
  <si>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</si>
  <si>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</si>
  <si>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</si>
  <si>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</si>
  <si>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</si>
  <si>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</si>
  <si>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</si>
  <si>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</si>
  <si>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</si>
  <si>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</si>
  <si>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</si>
  <si>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</si>
  <si>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</si>
  <si>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</si>
  <si>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</si>
  <si>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</si>
  <si>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</si>
  <si>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</si>
  <si>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</si>
  <si>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</si>
  <si>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</si>
  <si>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</si>
  <si>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</si>
  <si>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</si>
  <si>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</si>
  <si>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</si>
  <si>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</si>
  <si>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</si>
  <si>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</si>
  <si>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</si>
  <si>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</si>
  <si>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</si>
  <si>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</si>
  <si>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</si>
  <si>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</si>
  <si>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</si>
  <si>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</si>
  <si>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</si>
  <si>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</si>
  <si>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</si>
  <si>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</si>
  <si>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</si>
  <si>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</si>
  <si>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</si>
  <si>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</si>
  <si>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</si>
  <si>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</si>
  <si>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</si>
  <si>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</si>
  <si>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</si>
  <si>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</si>
  <si>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</si>
  <si>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</si>
  <si>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</si>
  <si>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</si>
  <si>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</si>
  <si>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</si>
  <si>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</si>
  <si>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</si>
  <si>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</si>
  <si>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</si>
  <si>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</si>
  <si>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</si>
  <si>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</si>
  <si>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</si>
  <si>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</si>
  <si>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</si>
  <si>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</si>
  <si>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</si>
  <si>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</si>
  <si>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</si>
  <si>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</si>
  <si>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</si>
  <si>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</si>
  <si>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</si>
  <si>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</si>
  <si>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</si>
  <si>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</si>
  <si>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</si>
  <si>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</si>
  <si>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</si>
  <si>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</si>
  <si>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</si>
  <si>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</si>
  <si>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</si>
  <si>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</si>
  <si>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</si>
  <si>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</si>
  <si>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</si>
  <si>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</si>
  <si>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</si>
  <si>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</si>
  <si>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</si>
  <si>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</si>
  <si>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</si>
  <si>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</si>
  <si>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</si>
  <si>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</si>
  <si>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</si>
  <si>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</si>
  <si>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</si>
  <si>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</si>
  <si>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</si>
  <si>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</si>
  <si>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</si>
  <si>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</si>
  <si>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</si>
  <si>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</si>
  <si>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</si>
  <si>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</si>
  <si>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</si>
  <si>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</si>
  <si>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</si>
  <si>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</si>
  <si>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</si>
  <si>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</si>
  <si>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</si>
  <si>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</si>
  <si>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</si>
  <si>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</si>
  <si>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</si>
  <si>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</si>
  <si>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</si>
  <si>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</si>
  <si>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</si>
  <si>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</si>
  <si>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</si>
  <si>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</si>
  <si>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</si>
  <si>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</si>
  <si>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</si>
  <si>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</si>
  <si>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</si>
  <si>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</si>
  <si>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</si>
  <si>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</si>
  <si>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</si>
  <si>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</si>
  <si>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</si>
  <si>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</si>
  <si>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</si>
  <si>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</si>
  <si>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</si>
  <si>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</si>
  <si>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</si>
  <si>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</si>
  <si>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</si>
  <si>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</si>
  <si>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</si>
  <si>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</si>
  <si>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</si>
  <si>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</si>
  <si>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</si>
  <si>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</si>
  <si>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</si>
  <si>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</si>
  <si>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</si>
  <si>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</si>
  <si>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</si>
  <si>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</si>
  <si>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</si>
  <si>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</si>
  <si>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</si>
  <si>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</si>
  <si>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</si>
  <si>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</si>
  <si>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</si>
  <si>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</si>
  <si>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</si>
  <si>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</si>
  <si>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</si>
  <si>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</si>
  <si>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</si>
  <si>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</si>
  <si>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</si>
  <si>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</si>
  <si>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</si>
  <si>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</si>
  <si>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</si>
  <si>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</si>
  <si>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</si>
  <si>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</si>
  <si>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</si>
  <si>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</si>
  <si>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</si>
  <si>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</si>
  <si>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</si>
  <si>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</si>
  <si>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</si>
  <si>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</si>
  <si>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</si>
  <si>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</si>
  <si>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</si>
  <si>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</si>
  <si>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</si>
  <si>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</si>
  <si>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</si>
  <si>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</si>
  <si>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</si>
  <si>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</si>
  <si>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</si>
  <si>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</si>
  <si>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</si>
  <si>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</si>
  <si>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</si>
  <si>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</si>
  <si>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</si>
  <si>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</si>
  <si>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</si>
  <si>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</si>
  <si>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</si>
  <si>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</si>
  <si>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</si>
  <si>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</si>
  <si>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</si>
  <si>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</si>
  <si>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</si>
  <si>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</si>
  <si>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</si>
  <si>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</si>
  <si>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</si>
  <si>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</si>
  <si>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</si>
  <si>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</si>
  <si>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</si>
  <si>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</si>
  <si>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</si>
  <si>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</si>
  <si>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</si>
  <si>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</si>
  <si>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</si>
  <si>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</si>
  <si>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</si>
  <si>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</si>
  <si>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</si>
  <si>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</si>
  <si>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</si>
  <si>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</si>
  <si>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</si>
  <si>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</si>
  <si>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</si>
  <si>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</si>
  <si>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</si>
  <si>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</si>
  <si>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</si>
  <si>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</si>
  <si>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</si>
  <si>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</si>
  <si>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</si>
  <si>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</si>
  <si>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</si>
  <si>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</si>
  <si>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</si>
  <si>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</si>
  <si>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</si>
  <si>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</si>
  <si>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</si>
  <si>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</si>
  <si>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</si>
  <si>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</si>
  <si>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</si>
  <si>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</si>
  <si>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</si>
  <si>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</si>
  <si>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</si>
  <si>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</si>
  <si>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</si>
  <si>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</si>
  <si>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</si>
  <si>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</si>
  <si>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</si>
  <si>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</si>
  <si>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</si>
  <si>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</si>
  <si>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</si>
  <si>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</si>
  <si>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</si>
  <si>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</si>
  <si>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</si>
  <si>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</si>
  <si>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</si>
  <si>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</si>
  <si>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</si>
  <si>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</si>
  <si>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</si>
  <si>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</si>
  <si>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</si>
  <si>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</si>
  <si>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</si>
  <si>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</si>
  <si>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</si>
  <si>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</si>
  <si>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</si>
  <si>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</si>
  <si>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</si>
  <si>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</si>
  <si>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</si>
  <si>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</si>
  <si>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</si>
  <si>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</si>
  <si>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</si>
  <si>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</si>
  <si>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</si>
  <si>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</si>
  <si>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</si>
  <si>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</si>
  <si>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</si>
  <si>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</si>
  <si>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</si>
  <si>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</si>
  <si>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</si>
  <si>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</si>
  <si>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</si>
  <si>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</si>
  <si>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</si>
  <si>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</si>
  <si>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</si>
  <si>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</si>
  <si>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</si>
  <si>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</si>
  <si>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</si>
  <si>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</si>
  <si>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</si>
  <si>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</si>
  <si>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</si>
  <si>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</si>
  <si>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</si>
  <si>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</si>
  <si>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</si>
  <si>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</si>
  <si>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</si>
  <si>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</si>
  <si>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</si>
  <si>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</si>
  <si>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</si>
  <si>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</si>
  <si>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</si>
  <si>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</si>
  <si>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</si>
  <si>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</si>
  <si>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</si>
  <si>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</si>
  <si>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</si>
  <si>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</si>
  <si>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</si>
  <si>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</si>
  <si>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</si>
  <si>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</si>
  <si>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</si>
  <si>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</si>
  <si>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</si>
  <si>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</si>
  <si>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</si>
  <si>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</si>
  <si>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</si>
  <si>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</si>
  <si>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</si>
  <si>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</si>
  <si>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</si>
  <si>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</si>
  <si>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</si>
  <si>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</si>
  <si>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</si>
  <si>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</si>
  <si>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</si>
  <si>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</si>
  <si>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</si>
  <si>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</si>
  <si>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</si>
  <si>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</si>
  <si>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</si>
  <si>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</si>
  <si>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</si>
  <si>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</si>
  <si>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</si>
  <si>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</si>
  <si>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</si>
  <si>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</si>
  <si>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</si>
  <si>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</si>
  <si>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</si>
  <si>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</si>
  <si>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</si>
  <si>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</si>
  <si>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</si>
  <si>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</si>
  <si>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</si>
  <si>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</si>
  <si>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</si>
  <si>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</si>
  <si>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</si>
  <si>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</si>
  <si>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</si>
  <si>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</si>
  <si>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</si>
  <si>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</si>
  <si>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</si>
  <si>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</si>
  <si>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</si>
  <si>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</si>
  <si>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</si>
  <si>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</si>
  <si>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</si>
  <si>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</si>
  <si>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</si>
  <si>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</si>
  <si>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</si>
  <si>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</si>
  <si>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</si>
  <si>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</si>
  <si>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</si>
  <si>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</si>
  <si>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</si>
  <si>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</si>
  <si>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</si>
  <si>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</si>
  <si>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</si>
  <si>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</si>
  <si>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</si>
  <si>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</si>
  <si>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</si>
  <si>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</si>
  <si>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</si>
  <si>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</si>
  <si>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</si>
  <si>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</si>
  <si>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</si>
  <si>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</si>
  <si>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</si>
  <si>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</si>
  <si>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</si>
  <si>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</si>
  <si>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</si>
  <si>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</si>
  <si>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</si>
  <si>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</si>
  <si>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</si>
  <si>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</si>
  <si>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</si>
  <si>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</si>
  <si>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</si>
  <si>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</si>
  <si>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</si>
  <si>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</si>
  <si>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</si>
  <si>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</si>
  <si>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</si>
  <si>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</si>
  <si>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</si>
  <si>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</si>
  <si>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</si>
  <si>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</si>
  <si>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</si>
  <si>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</si>
  <si>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</si>
  <si>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</si>
  <si>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</si>
  <si>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</si>
  <si>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</si>
  <si>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</si>
  <si>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</si>
  <si>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</si>
  <si>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</si>
  <si>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</si>
  <si>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</si>
  <si>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</si>
  <si>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</si>
  <si>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</si>
  <si>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</si>
  <si>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</si>
  <si>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</si>
  <si>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</si>
  <si>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</si>
  <si>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</si>
  <si>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</si>
  <si>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</si>
  <si>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</si>
  <si>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</si>
  <si>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</si>
  <si>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</si>
  <si>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</si>
  <si>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</si>
  <si>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</si>
  <si>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</si>
  <si>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</si>
  <si>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</si>
  <si>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</si>
  <si>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</si>
  <si>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</si>
  <si>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</si>
  <si>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</si>
  <si>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</si>
  <si>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</si>
  <si>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</si>
  <si>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</si>
  <si>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</si>
  <si>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</si>
  <si>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</si>
  <si>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</si>
  <si>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</si>
  <si>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</si>
  <si>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</si>
  <si>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</si>
  <si>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</si>
  <si>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</si>
  <si>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</si>
  <si>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</si>
  <si>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</si>
  <si>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</si>
  <si>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</si>
  <si>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</si>
  <si>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</si>
  <si>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</si>
  <si>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</si>
  <si>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</si>
  <si>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</si>
  <si>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</si>
  <si>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</si>
  <si>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</si>
  <si>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</si>
  <si>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</si>
  <si>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</si>
  <si>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</si>
  <si>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</si>
  <si>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</si>
  <si>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</si>
  <si>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</si>
  <si>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</si>
  <si>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</si>
  <si>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</si>
  <si>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</si>
  <si>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</si>
  <si>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</si>
  <si>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</si>
  <si>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</si>
  <si>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</si>
  <si>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</si>
  <si>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</si>
  <si>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</si>
  <si>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</si>
  <si>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</si>
  <si>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</si>
  <si>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</si>
  <si>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</si>
  <si>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</si>
  <si>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</si>
  <si>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</si>
  <si>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</si>
  <si>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</si>
  <si>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</si>
  <si>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</si>
  <si>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</si>
  <si>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</si>
  <si>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</si>
  <si>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</si>
  <si>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</si>
  <si>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</si>
  <si>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</si>
  <si>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</si>
  <si>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</si>
  <si>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</si>
  <si>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</si>
  <si>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</si>
  <si>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</si>
  <si>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</si>
  <si>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</si>
  <si>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</si>
  <si>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</si>
  <si>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</si>
  <si>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</si>
  <si>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</si>
  <si>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</si>
  <si>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</si>
  <si>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</si>
  <si>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</si>
  <si>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</si>
  <si>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</si>
  <si>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</si>
  <si>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</si>
  <si>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</si>
  <si>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</si>
  <si>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</si>
  <si>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</si>
  <si>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</si>
  <si>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</si>
  <si>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</si>
  <si>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</si>
  <si>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</si>
  <si>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</si>
  <si>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</si>
  <si>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</si>
  <si>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</si>
  <si>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</si>
  <si>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</si>
  <si>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</si>
  <si>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</si>
  <si>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</si>
  <si>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</si>
  <si>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</si>
  <si>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</si>
  <si>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</si>
  <si>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</si>
  <si>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</si>
  <si>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</si>
  <si>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</si>
  <si>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</si>
  <si>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</si>
  <si>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</si>
  <si>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</si>
  <si>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</si>
  <si>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</si>
  <si>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</si>
  <si>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</si>
  <si>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</si>
  <si>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</si>
  <si>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</si>
  <si>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</si>
  <si>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</si>
  <si>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</si>
  <si>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</si>
  <si>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</si>
  <si>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</si>
  <si>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</si>
  <si>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</si>
  <si>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</si>
  <si>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</si>
  <si>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</si>
  <si>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</si>
  <si>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</si>
  <si>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</si>
  <si>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</si>
  <si>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</si>
  <si>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</si>
  <si>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</si>
  <si>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</si>
  <si>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</si>
  <si>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</si>
  <si>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</si>
  <si>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</si>
  <si>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</si>
  <si>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</si>
  <si>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</si>
  <si>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</si>
  <si>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</si>
  <si>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</si>
  <si>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</si>
  <si>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</si>
  <si>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</si>
  <si>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</si>
  <si>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</si>
  <si>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</si>
  <si>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</si>
  <si>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</si>
  <si>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</si>
  <si>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</si>
  <si>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</si>
  <si>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</si>
  <si>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</si>
  <si>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</si>
  <si>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</si>
  <si>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</si>
  <si>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</si>
  <si>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</si>
  <si>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</si>
  <si>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</si>
  <si>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</si>
  <si>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</si>
  <si>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</si>
  <si>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</si>
  <si>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</si>
  <si>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</si>
  <si>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</si>
  <si>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</si>
  <si>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</si>
  <si>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</si>
  <si>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</si>
  <si>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</si>
  <si>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</si>
  <si>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</si>
  <si>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</si>
  <si>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</si>
  <si>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</si>
  <si>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</si>
  <si>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</si>
  <si>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</si>
  <si>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</si>
  <si>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</si>
  <si>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</si>
  <si>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</si>
  <si>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</si>
  <si>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</si>
  <si>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</si>
  <si>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</si>
  <si>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</si>
  <si>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</si>
  <si>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</si>
  <si>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</si>
  <si>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</si>
  <si>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</si>
  <si>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</si>
  <si>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</si>
  <si>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</si>
  <si>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</si>
  <si>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</si>
  <si>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</si>
  <si>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</si>
  <si>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</si>
  <si>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</si>
  <si>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</si>
  <si>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</si>
  <si>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</si>
  <si>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</si>
  <si>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</si>
  <si>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</si>
  <si>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</si>
  <si>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</si>
  <si>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</si>
  <si>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</si>
  <si>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</si>
  <si>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</si>
  <si>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</si>
  <si>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</si>
  <si>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</si>
  <si>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</si>
  <si>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</si>
  <si>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</si>
  <si>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</si>
  <si>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</si>
  <si>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</si>
  <si>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</si>
  <si>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</si>
  <si>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</si>
  <si>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</si>
  <si>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</si>
  <si>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</si>
  <si>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</si>
  <si>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</si>
  <si>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</si>
  <si>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</si>
  <si>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</si>
  <si>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</si>
  <si>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</si>
  <si>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</si>
  <si>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</si>
  <si>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</si>
  <si>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</si>
  <si>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</si>
  <si>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</si>
  <si>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</si>
  <si>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</si>
  <si>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</si>
  <si>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</si>
  <si>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</si>
  <si>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</si>
  <si>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</si>
  <si>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</si>
  <si>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</si>
  <si>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</si>
  <si>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</si>
  <si>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</si>
  <si>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</si>
  <si>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</si>
  <si>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</si>
  <si>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</si>
  <si>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</si>
  <si>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</si>
  <si>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</si>
  <si>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</si>
  <si>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</si>
  <si>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</si>
  <si>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</si>
  <si>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</si>
  <si>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</si>
  <si>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</si>
  <si>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</si>
  <si>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</si>
  <si>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</si>
  <si>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</si>
  <si>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</si>
  <si>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</si>
  <si>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</si>
  <si>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</si>
  <si>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</si>
  <si>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</si>
  <si>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</si>
  <si>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</si>
  <si>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</si>
  <si>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</si>
  <si>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</si>
  <si>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</si>
  <si>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</si>
  <si>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</si>
  <si>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</si>
  <si>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</si>
  <si>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</si>
  <si>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</si>
  <si>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</si>
  <si>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</si>
  <si>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</si>
  <si>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</si>
  <si>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</si>
  <si>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</si>
  <si>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</si>
  <si>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</si>
  <si>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</si>
  <si>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</si>
  <si>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</si>
  <si>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</si>
  <si>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</si>
  <si>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</si>
  <si>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</si>
  <si>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</si>
  <si>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</si>
  <si>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</si>
  <si>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</si>
  <si>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</si>
  <si>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</si>
  <si>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</si>
  <si>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</si>
  <si>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</si>
  <si>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</si>
  <si>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</si>
  <si>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</si>
  <si>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</si>
  <si>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</si>
  <si>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</si>
  <si>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</si>
  <si>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</si>
  <si>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</si>
  <si>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</si>
  <si>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</si>
  <si>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</si>
  <si>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</si>
  <si>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</si>
  <si>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</si>
  <si>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</si>
  <si>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</si>
  <si>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</si>
  <si>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</si>
  <si>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</si>
  <si>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</si>
  <si>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</si>
  <si>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</si>
  <si>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</si>
  <si>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</si>
  <si>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</si>
  <si>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</si>
  <si>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</si>
  <si>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</si>
  <si>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</si>
  <si>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</si>
  <si>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</si>
  <si>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</si>
  <si>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</si>
  <si>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</si>
  <si>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</si>
  <si>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</si>
  <si>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</si>
  <si>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</si>
  <si>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</si>
  <si>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</si>
  <si>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</si>
  <si>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</si>
  <si>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</si>
  <si>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</si>
  <si>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</si>
  <si>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</si>
  <si>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</si>
  <si>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</si>
  <si>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</si>
  <si>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</si>
  <si>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</si>
  <si>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</si>
  <si>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</si>
  <si>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</si>
  <si>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</si>
  <si>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</si>
  <si>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</si>
  <si>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</si>
  <si>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</si>
  <si>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</si>
  <si>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</si>
  <si>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</si>
  <si>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</si>
  <si>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</si>
  <si>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</si>
  <si>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</si>
  <si>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</si>
  <si>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</si>
  <si>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</si>
  <si>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</si>
  <si>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</si>
  <si>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</si>
  <si>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</si>
  <si>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</si>
  <si>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</si>
  <si>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</si>
  <si>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</si>
  <si>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</si>
  <si>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</si>
  <si>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</si>
  <si>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</si>
  <si>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</si>
  <si>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</si>
  <si>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</si>
  <si>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</si>
  <si>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</si>
  <si>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</si>
  <si>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</si>
  <si>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</si>
  <si>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</si>
  <si>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</si>
  <si>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</si>
  <si>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</si>
  <si>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</si>
  <si>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</si>
  <si>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</si>
  <si>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</si>
  <si>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</si>
  <si>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</si>
  <si>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</si>
  <si>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</si>
  <si>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</si>
  <si>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</si>
  <si>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</si>
  <si>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</si>
  <si>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</si>
  <si>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</si>
  <si>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</si>
  <si>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</si>
  <si>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</si>
  <si>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</si>
  <si>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</si>
  <si>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</si>
  <si>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</si>
  <si>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</si>
  <si>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</si>
  <si>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</si>
  <si>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</si>
  <si>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</si>
  <si>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</si>
  <si>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</si>
  <si>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</si>
  <si>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</si>
  <si>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</si>
  <si>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</si>
  <si>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</si>
  <si>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</si>
  <si>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</si>
  <si>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</si>
  <si>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</si>
  <si>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</si>
  <si>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</si>
  <si>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</si>
  <si>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</si>
  <si>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</si>
  <si>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</si>
  <si>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</si>
  <si>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</si>
  <si>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</si>
  <si>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</si>
  <si>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</si>
  <si>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</si>
  <si>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</si>
  <si>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</si>
  <si>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</si>
  <si>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</si>
  <si>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</si>
  <si>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</si>
  <si>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</si>
  <si>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</si>
  <si>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</si>
  <si>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</si>
  <si>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</si>
  <si>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</si>
  <si>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</si>
  <si>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</si>
  <si>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</si>
  <si>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</si>
  <si>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</si>
  <si>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</si>
  <si>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</si>
  <si>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</si>
  <si>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</si>
  <si>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</si>
  <si>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</si>
  <si>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</si>
  <si>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</si>
  <si>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</si>
  <si>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</si>
  <si>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</si>
  <si>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</si>
  <si>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</si>
  <si>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</si>
  <si>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</si>
  <si>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</si>
  <si>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</si>
  <si>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</si>
  <si>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</si>
  <si>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</si>
  <si>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</si>
  <si>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</si>
  <si>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</si>
  <si>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</si>
  <si>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</si>
  <si>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</si>
  <si>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</si>
  <si>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</si>
  <si>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</si>
  <si>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</si>
  <si>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</si>
  <si>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</si>
  <si>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</si>
  <si>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</si>
  <si>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</si>
  <si>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</si>
  <si>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</si>
  <si>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</si>
  <si>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</si>
  <si>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</si>
  <si>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</si>
  <si>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</si>
  <si>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</si>
  <si>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</si>
  <si>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</si>
  <si>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</si>
  <si>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</si>
  <si>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</si>
  <si>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</si>
  <si>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</si>
  <si>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</si>
  <si>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</si>
  <si>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</si>
  <si>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</si>
  <si>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</si>
  <si>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</si>
  <si>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</si>
  <si>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</si>
  <si>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</si>
  <si>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</si>
  <si>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</si>
  <si>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</si>
  <si>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</si>
  <si>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</si>
  <si>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</si>
  <si>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</si>
  <si>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</si>
  <si>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</si>
  <si>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</si>
  <si>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</si>
  <si>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</si>
  <si>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</si>
  <si>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</si>
  <si>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</si>
  <si>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</si>
  <si>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</si>
  <si>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</si>
  <si>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</si>
  <si>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</si>
  <si>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</si>
  <si>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</si>
  <si>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</si>
  <si>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</si>
  <si>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</si>
  <si>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</si>
  <si>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</si>
  <si>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</si>
  <si>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</si>
  <si>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</si>
  <si>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</si>
  <si>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</si>
  <si>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</si>
  <si>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</si>
  <si>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</si>
  <si>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</si>
  <si>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</si>
  <si>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</si>
  <si>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</si>
  <si>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</si>
  <si>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</si>
  <si>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</si>
  <si>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</si>
  <si>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</si>
  <si>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</si>
  <si>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</si>
  <si>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</si>
  <si>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</si>
  <si>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</si>
  <si>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</si>
  <si>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</si>
  <si>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</si>
  <si>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</si>
  <si>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</si>
  <si>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</si>
  <si>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</si>
  <si>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</si>
  <si>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</si>
  <si>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</si>
  <si>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</si>
  <si>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</si>
  <si>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</si>
  <si>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</si>
  <si>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</si>
  <si>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</si>
  <si>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</si>
  <si>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</si>
  <si>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</si>
  <si>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</si>
  <si>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</si>
  <si>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</si>
  <si>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</si>
  <si>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</si>
  <si>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</si>
  <si>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</si>
  <si>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</si>
  <si>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</si>
  <si>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</si>
  <si>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</si>
  <si>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</si>
  <si>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</si>
  <si>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</si>
  <si>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</si>
  <si>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</si>
  <si>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</si>
  <si>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</si>
  <si>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</si>
  <si>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</si>
  <si>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</si>
  <si>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</si>
  <si>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</si>
  <si>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</si>
  <si>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</si>
  <si>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</si>
  <si>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</si>
  <si>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</si>
  <si>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</si>
  <si>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</si>
  <si>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</si>
  <si>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</si>
  <si>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</si>
  <si>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</si>
  <si>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</si>
  <si>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</si>
  <si>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</si>
  <si>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</si>
  <si>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</si>
  <si>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</si>
  <si>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</si>
  <si>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</si>
  <si>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</si>
  <si>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</si>
  <si>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</si>
  <si>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</si>
  <si>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</si>
  <si>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</si>
  <si>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</si>
  <si>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</si>
  <si>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</si>
  <si>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</si>
  <si>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</si>
  <si>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</si>
  <si>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</si>
  <si>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</si>
  <si>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</si>
  <si>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</si>
  <si>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</si>
  <si>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</si>
  <si>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</si>
  <si>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</si>
  <si>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</si>
  <si>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</si>
  <si>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</si>
  <si>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</si>
  <si>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</si>
  <si>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</si>
  <si>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</si>
  <si>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</si>
  <si>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</si>
  <si>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</si>
  <si>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</si>
  <si>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</si>
  <si>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</si>
  <si>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</si>
  <si>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</si>
  <si>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</si>
  <si>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</si>
  <si>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</si>
  <si>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</si>
  <si>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</si>
  <si>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</si>
  <si>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</si>
  <si>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</si>
  <si>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</si>
  <si>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</si>
  <si>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</si>
  <si>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</si>
  <si>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</si>
  <si>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</si>
  <si>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</si>
  <si>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</si>
  <si>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</si>
  <si>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</si>
  <si>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</si>
  <si>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</si>
  <si>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</si>
  <si>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</si>
  <si>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</si>
  <si>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</si>
  <si>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</si>
  <si>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</si>
  <si>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</si>
  <si>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</si>
  <si>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</si>
  <si>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</si>
  <si>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</si>
  <si>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</si>
  <si>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</si>
  <si>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</si>
  <si>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</si>
  <si>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</si>
  <si>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</si>
  <si>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</si>
  <si>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</si>
  <si>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</si>
  <si>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</si>
  <si>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</si>
  <si>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</si>
  <si>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</si>
  <si>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</si>
  <si>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</si>
  <si>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</si>
  <si>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</si>
  <si>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</si>
  <si>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</si>
  <si>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</si>
  <si>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</si>
  <si>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</si>
  <si>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</si>
  <si>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</si>
  <si>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</si>
  <si>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</si>
  <si>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</si>
  <si>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</si>
  <si>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</si>
  <si>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</si>
  <si>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</si>
  <si>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</si>
  <si>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</si>
  <si>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</si>
  <si>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</si>
  <si>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</si>
  <si>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</si>
  <si>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</si>
  <si>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</si>
  <si>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</si>
  <si>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</si>
  <si>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</si>
  <si>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</si>
  <si>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</si>
  <si>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</si>
  <si>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</si>
  <si>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</si>
  <si>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</si>
  <si>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</si>
  <si>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</si>
  <si>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</si>
  <si>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</si>
  <si>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</si>
  <si>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</si>
  <si>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</si>
  <si>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</si>
  <si>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</si>
  <si>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</si>
  <si>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</si>
  <si>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</si>
  <si>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</si>
  <si>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</si>
  <si>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</si>
  <si>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</si>
  <si>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</si>
  <si>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</si>
  <si>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</si>
  <si>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</si>
  <si>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</si>
  <si>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</si>
  <si>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</si>
  <si>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</si>
  <si>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</si>
  <si>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</si>
  <si>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</si>
  <si>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</si>
  <si>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</si>
  <si>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</si>
  <si>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</si>
  <si>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</si>
  <si>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</si>
  <si>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</si>
  <si>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</si>
  <si>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</si>
  <si>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</si>
  <si>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</si>
  <si>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</si>
  <si>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</si>
  <si>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</si>
  <si>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</si>
  <si>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</si>
  <si>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</si>
  <si>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</si>
  <si>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</si>
  <si>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</si>
  <si>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</si>
  <si>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</si>
  <si>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</si>
  <si>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</si>
  <si>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</si>
  <si>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</si>
  <si>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</si>
  <si>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</si>
  <si>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</si>
  <si>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</si>
  <si>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</si>
  <si>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</si>
  <si>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</si>
  <si>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</si>
  <si>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</si>
  <si>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</si>
  <si>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</si>
  <si>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</si>
  <si>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</si>
  <si>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</si>
  <si>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</si>
  <si>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</si>
  <si>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</si>
  <si>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</si>
  <si>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</si>
  <si>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</si>
  <si>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</si>
  <si>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</si>
  <si>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</si>
  <si>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</si>
  <si>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</si>
  <si>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</si>
  <si>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</si>
  <si>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</si>
  <si>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</si>
  <si>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</si>
  <si>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</si>
  <si>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</si>
  <si>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</si>
  <si>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</si>
  <si>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</si>
  <si>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</si>
  <si>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</si>
  <si>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</si>
  <si>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</si>
  <si>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</si>
  <si>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</si>
  <si>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</si>
  <si>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</si>
  <si>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</si>
  <si>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</si>
  <si>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</si>
  <si>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</si>
  <si>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</si>
  <si>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</si>
  <si>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</si>
  <si>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</si>
  <si>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</si>
  <si>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</si>
  <si>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</si>
  <si>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</si>
  <si>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</si>
  <si>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</si>
  <si>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</si>
  <si>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</si>
  <si>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</si>
  <si>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</si>
  <si>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</si>
  <si>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</si>
  <si>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</si>
  <si>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</si>
  <si>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</si>
  <si>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</si>
  <si>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</si>
  <si>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</si>
  <si>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</si>
  <si>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</si>
  <si>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</si>
  <si>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</si>
  <si>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</si>
  <si>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</si>
  <si>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</si>
  <si>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</si>
  <si>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</si>
  <si>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</si>
  <si>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</si>
  <si>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</si>
  <si>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</si>
  <si>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</si>
  <si>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</si>
  <si>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</si>
  <si>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</si>
  <si>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</si>
  <si>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</si>
  <si>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</si>
  <si>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</si>
  <si>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</si>
  <si>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</si>
  <si>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</si>
  <si>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</si>
  <si>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</si>
  <si>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</si>
  <si>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</si>
  <si>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</si>
  <si>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</si>
  <si>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</si>
  <si>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</si>
  <si>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</si>
  <si>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</si>
  <si>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</si>
  <si>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</si>
  <si>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</si>
  <si>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</si>
  <si>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</si>
  <si>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</si>
  <si>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</si>
  <si>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</si>
  <si>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</si>
  <si>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</si>
  <si>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</si>
  <si>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</si>
  <si>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</si>
  <si>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</si>
  <si>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</si>
  <si>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</si>
  <si>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</si>
  <si>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</si>
  <si>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</si>
  <si>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</si>
  <si>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</si>
  <si>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</si>
  <si>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</si>
  <si>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</si>
  <si>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</si>
  <si>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</si>
  <si>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</si>
  <si>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</si>
  <si>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</si>
  <si>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</si>
  <si>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</si>
  <si>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</si>
  <si>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</si>
  <si>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</si>
  <si>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</si>
  <si>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</si>
  <si>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</si>
  <si>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</si>
  <si>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</si>
  <si>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</si>
  <si>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</si>
  <si>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</si>
  <si>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</si>
  <si>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</si>
  <si>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</si>
  <si>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</si>
  <si>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</si>
  <si>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</si>
  <si>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</si>
  <si>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</si>
  <si>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</si>
  <si>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</si>
  <si>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</si>
  <si>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</si>
  <si>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</si>
  <si>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</si>
  <si>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</si>
  <si>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</si>
  <si>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</si>
  <si>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</si>
  <si>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</si>
  <si>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</si>
  <si>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</si>
  <si>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</si>
  <si>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</si>
  <si>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</si>
  <si>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</si>
  <si>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</si>
  <si>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</si>
  <si>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</si>
  <si>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</si>
  <si>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</si>
  <si>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</si>
  <si>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</si>
  <si>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</si>
  <si>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</si>
  <si>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</si>
  <si>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</si>
  <si>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</si>
  <si>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</si>
  <si>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</si>
  <si>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</si>
  <si>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</si>
  <si>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</si>
  <si>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</si>
  <si>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</si>
  <si>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</si>
  <si>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</si>
  <si>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</si>
  <si>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</si>
  <si>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</si>
  <si>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</si>
  <si>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</si>
  <si>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</si>
  <si>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</si>
  <si>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</si>
  <si>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</si>
  <si>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</si>
  <si>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</si>
  <si>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</si>
  <si>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</si>
  <si>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</si>
  <si>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</si>
  <si>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</si>
  <si>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</si>
  <si>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</si>
  <si>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</si>
  <si>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</si>
  <si>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</si>
  <si>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</si>
  <si>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</si>
  <si>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</si>
  <si>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</si>
  <si>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</si>
  <si>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</si>
  <si>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</si>
  <si>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</si>
  <si>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</si>
  <si>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</si>
  <si>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</si>
  <si>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</si>
  <si>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</si>
  <si>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</si>
  <si>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</si>
  <si>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</si>
  <si>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</si>
  <si>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</si>
  <si>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</si>
  <si>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</si>
  <si>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</si>
  <si>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</si>
  <si>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</si>
  <si>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</si>
  <si>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</si>
  <si>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</si>
  <si>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</si>
  <si>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</si>
  <si>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</si>
  <si>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</si>
  <si>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</si>
  <si>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</si>
  <si>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</si>
  <si>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</si>
  <si>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</si>
  <si>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</si>
  <si>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</si>
  <si>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</si>
  <si>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</si>
  <si>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</si>
  <si>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</si>
  <si>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</si>
  <si>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</si>
  <si>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</si>
  <si>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</si>
  <si>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</si>
  <si>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</si>
  <si>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</si>
  <si>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</si>
  <si>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</si>
  <si>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</si>
  <si>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</si>
  <si>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</si>
  <si>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</si>
  <si>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</si>
  <si>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</si>
  <si>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</si>
  <si>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</si>
  <si>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</si>
  <si>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</si>
  <si>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</si>
  <si>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</si>
  <si>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</si>
  <si>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</si>
  <si>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</si>
  <si>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</si>
  <si>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</si>
  <si>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</si>
  <si>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</si>
  <si>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</si>
  <si>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</si>
  <si>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</si>
  <si>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</si>
  <si>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</si>
  <si>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</si>
  <si>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</si>
  <si>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</si>
  <si>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</si>
  <si>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</si>
  <si>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</si>
  <si>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</si>
  <si>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</si>
  <si>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</si>
  <si>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</si>
  <si>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</si>
  <si>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</si>
  <si>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</si>
  <si>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</si>
  <si>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</si>
  <si>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</si>
  <si>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</si>
  <si>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</si>
  <si>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</si>
  <si>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</si>
  <si>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</si>
  <si>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</si>
  <si>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</si>
  <si>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</si>
  <si>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</si>
  <si>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</si>
  <si>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</si>
  <si>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</si>
  <si>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</si>
  <si>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</si>
  <si>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</si>
  <si>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</si>
  <si>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</si>
  <si>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</si>
  <si>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</si>
  <si>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</si>
  <si>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</si>
  <si>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</si>
  <si>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</si>
  <si>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</si>
  <si>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</si>
  <si>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</si>
  <si>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</si>
  <si>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</si>
  <si>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</si>
  <si>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</si>
  <si>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</si>
  <si>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</si>
  <si>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</si>
  <si>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</si>
  <si>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</si>
  <si>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</si>
  <si>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</si>
  <si>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</si>
  <si>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</si>
  <si>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</si>
  <si>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</si>
  <si>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</si>
  <si>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</si>
  <si>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</si>
  <si>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</si>
  <si>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</si>
  <si>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</si>
  <si>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</si>
  <si>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</si>
  <si>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</si>
  <si>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</si>
  <si>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</si>
  <si>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</si>
  <si>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</si>
  <si>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</si>
  <si>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</si>
  <si>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</si>
  <si>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</si>
  <si>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</si>
  <si>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</si>
  <si>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</si>
  <si>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</si>
  <si>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</si>
  <si>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</si>
  <si>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</si>
  <si>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</si>
  <si>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</si>
  <si>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</si>
  <si>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</si>
  <si>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</si>
  <si>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</si>
  <si>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</si>
  <si>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</si>
  <si>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</si>
  <si>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</si>
  <si>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</si>
  <si>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</si>
  <si>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</si>
  <si>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</si>
  <si>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</si>
  <si>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</si>
  <si>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</si>
  <si>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</si>
  <si>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</si>
  <si>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</si>
  <si>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</si>
  <si>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</si>
  <si>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</si>
  <si>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</si>
  <si>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</si>
  <si>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</si>
  <si>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</si>
  <si>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</si>
  <si>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</si>
  <si>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</si>
  <si>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</si>
  <si>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</si>
  <si>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</si>
  <si>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</si>
  <si>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</si>
  <si>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</si>
  <si>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</si>
  <si>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</si>
  <si>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</si>
  <si>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</si>
  <si>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</si>
  <si>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</si>
  <si>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</si>
  <si>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</si>
  <si>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</si>
  <si>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</si>
  <si>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</si>
  <si>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</si>
  <si>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</si>
  <si>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</si>
  <si>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</si>
  <si>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</si>
  <si>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</si>
  <si>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</si>
  <si>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</si>
  <si>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PCM-20251113-00000647</t>
  </si>
  <si>
    <t>SCECO Power NA , no access with car to connect PG as all road is closed</t>
  </si>
  <si>
    <t>PCM-20251113-00000844</t>
  </si>
  <si>
    <t>EM Team on the way ETA: 40 Mins</t>
  </si>
  <si>
    <t>TT-20251113-00734 // NA</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</si>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</sst>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4" totalsRowShown="0" headerRowDxfId="31" dataDxfId="30" headerRowBorderDxfId="28" tableBorderDxfId="29">
  <autoFilter ref="A1:L2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1" totalsRowShown="0" headerRowDxfId="15" dataDxfId="14" headerRowBorderDxfId="12" tableBorderDxfId="13">
  <autoFilter ref="A1:L14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311.5365298611141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0" ca="1" si="0">IFERROR(NOW()-F3,"")</f>
        <v>45974.48495578704</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45974.48495578704</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45974.48495578704</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45974.48495578704</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45974.48495578704</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45974.48495578704</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45974.48495578704</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45974.48495578704</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45974.48495578704</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45974.48495578704</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45974.48495578704</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45974.48495578704</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45974.48495578704</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45974.48495578704</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45974.48495578704</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45974.48495578704</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45974.48495578704</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45974.48495578704</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45974.48495578704</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45974.48495578704</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45974.48495578704</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45974.48495578704</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45974.48495578704</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45974.48495578704</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45974.48495578704</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45974.48495578704</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45974.48495578704</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45974.48495578704</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45974.48495578704</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45974.48495578704</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45974.48495578704</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45974.48495578704</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45974.48495578704</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45974.48495578704</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45974.48495578704</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45974.48495578704</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45974.48495578704</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45974.48495578704</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45974.48495578704</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45974.48495578704</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45974.48495578704</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45974.48495578704</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45974.48495578704</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45974.48495578704</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45974.48495578704</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45974.48495578704</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45974.48495578704</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45974.48495578704</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45974.48495578704</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45974.48495578704</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45974.48495578704</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45974.48495578704</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45974.48495578704</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45974.48495578704</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45974.48495578704</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45974.48495578704</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45974.48495578704</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45974.48495578704</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45974.48495578704</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45974.48495578704</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45974.48495578704</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45974.48495578704</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45974.48495578704</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45974.48495578704</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45974.48495578704</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45974.48495578704</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45974.48495578704</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45974.48495578704</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45974.48495578704</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45974.48495578704</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45974.48495578704</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45974.48495578704</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45974.48495578704</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45974.48495578704</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45974.48495578704</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45974.48495578704</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45974.48495578704</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45974.48495578704</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45974.48495578704</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45974.48495578704</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45974.48495578704</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45974.48495578704</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45974.48495578704</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45974.48495578704</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45974.48495578704</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45974.48495578704</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45974.48495578704</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45974.48495578704</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45974.48495578704</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45974.48495578704</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45974.48495578704</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45974.48495578704</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45974.48495578704</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45974.48495578704</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45974.48495578704</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45974.48495578704</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45974.48495578704</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45974.48495578704</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45974.48495578704</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45974.48495578704</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45974.48495578704</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45974.48495578704</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45974.48495578704</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45974.48495578704</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45974.48495578704</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45974.48495578704</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45974.48495578704</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45974.48495578704</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45974.48495578704</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45974.48495578704</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EAD96D85-CA6D-4C8F-B85A-6AA8388CA845}"/>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tabSelected="1" workbookViewId="0">
      <selection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149.48511782407877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24534</v>
      </c>
      <c r="E4" s="103" t="s">
        <v>39021</v>
      </c>
      <c r="F4" s="104">
        <v>45974.326226851852</v>
      </c>
      <c r="G4" s="105">
        <f t="shared" ref="G4:G9" ca="1" si="1">IFERROR(NOW()-F4,"-")</f>
        <v>0.15872893518826459</v>
      </c>
      <c r="H4" s="104">
        <v>45974.301817129628</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22777</v>
      </c>
      <c r="E5" s="103" t="s">
        <v>39021</v>
      </c>
      <c r="F5" s="104">
        <v>45974.440960648149</v>
      </c>
      <c r="G5" s="105">
        <f t="shared" ca="1" si="1"/>
        <v>4.3995138890750241E-2</v>
      </c>
      <c r="H5" s="104">
        <v>45974.437488425923</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45974.48495578704</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45974.48495578704</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45974.48495578704</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45974.48495578704</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45974.48495578704</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45974.48495578704</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45974.48495578704</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45974.48495578704</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45974.48495578704</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45974.48495578704</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45974.48495578704</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45974.48495578704</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45974.48495578704</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45974.48495578704</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45974.48495578704</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45974.48495578704</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45974.48495578704</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45974.48495578704</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45974.48495578704</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45974.48495578704</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45974.48495578704</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45974.48495578704</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45974.48495578704</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45974.48495578704</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45974.48495578704</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45974.48495578704</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45974.48495578704</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45974.48495578704</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45974.48495578704</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45974.48495578704</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45974.48495578704</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45974.48495578704</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45974.48495578704</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45974.48495578704</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45974.48495578704</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45974.48495578704</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45974.48495578704</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45974.48495578704</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45974.48495578704</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45974.48495578704</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45974.48495578704</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45974.48495578704</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45974.48495578704</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45974.48495578704</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45974.48495578704</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45974.48495578704</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45974.48495578704</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45974.48495578704</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45974.48495578704</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45974.48495578704</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45974.48495578704</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45974.48495578704</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45974.48495578704</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45974.48495578704</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39109</v>
      </c>
      <c r="B2" s="61" t="str">
        <f>IFERROR(VLOOKUP(D2,DB!A:K,11,0),"")</f>
        <v>R3</v>
      </c>
      <c r="C2" s="18">
        <v>2</v>
      </c>
      <c r="D2" s="61" t="s">
        <v>21223</v>
      </c>
      <c r="E2" s="18" t="s">
        <v>39100</v>
      </c>
      <c r="F2" s="20">
        <v>45974.471689814818</v>
      </c>
      <c r="G2" s="21">
        <f t="shared" ref="G2:G3" ca="1" si="0">IFERROR(NOW()-F2,"-")</f>
        <v>1.3265972222143319E-2</v>
      </c>
      <c r="H2" s="22" t="s">
        <v>39110</v>
      </c>
      <c r="I2" s="19" t="str">
        <f>IFERROR(VLOOKUP(D2,DB!A:F,6,0),"")</f>
        <v>SCECO</v>
      </c>
      <c r="J2" s="18" t="str">
        <f>IFERROR(VLOOKUP(D2,DB!A:G,7,0),"")</f>
        <v>Dead</v>
      </c>
      <c r="K2" s="45" t="s">
        <v>39111</v>
      </c>
      <c r="L2" s="23" t="str">
        <f>IFERROR(VLOOKUP(D2,DB!A:I,9,0),"")</f>
        <v>Latis</v>
      </c>
    </row>
    <row r="3" spans="1:13" ht="15" customHeight="1">
      <c r="A3" s="19"/>
      <c r="B3" s="61" t="str">
        <f>IFERROR(VLOOKUP(D3,DB!A:K,11,0),"")</f>
        <v/>
      </c>
      <c r="C3" s="18"/>
      <c r="D3" s="18"/>
      <c r="E3" s="18"/>
      <c r="F3" s="20"/>
      <c r="G3" s="21">
        <f t="shared" ca="1" si="0"/>
        <v>45974.48495578704</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45974.48495578704</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45974.48495578704</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45974.48495578704</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45974.48495578704</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45974.48495578704</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45974.48495578704</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45974.48495578704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45974.48495578704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45974.48495578704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45974.48495578704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45974.48495578704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45974.48495578704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45974.48495578704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45974.48495578704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45974.48495578704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45974.48495578704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45974.48495578704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45974.48495578704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45974.48495578704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45974.48495578704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45974.48495578704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45974.48495578704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45974.48495578704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45974.48495578704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45974.48495578704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45974.48495578704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45974.48495578704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45974.48495578704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45974.48495578704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45974.48495578704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45974.48495578704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45974.48495578704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45974.48495578704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45974.48495578704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45974.48495578704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45974.48495578704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45974.48495578704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45974.48495578704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45974.48495578704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45974.48495578704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45974.48495578704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45974.48495578704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45974.48495578704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45974.48495578704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45974.48495578704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45974.48495578704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45974.48495578704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45974.48495578704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45974.48495578704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45974.48495578704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45974.48495578704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45974.48495578704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45974.48495578704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45974.48495578704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45974.48495578704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45974.48495578704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45974.48495578704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45974.48495578704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45974.48495578704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45974.48495578704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45974.48495578704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45974.48495578704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45974.48495578704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45974.48495578704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45974.48495578704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45974.48495578704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45974.48495578704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45974.48495578704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45974.48495578704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45974.48495578704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45974.48495578704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45974.48495578704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45974.48495578704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45974.48495578704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45974.48495578704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45974.48495578704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45974.48495578704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45974.48495578704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45974.48495578704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45974.48495578704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45974.48495578704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45974.48495578704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45974.48495578704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45974.48495578704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45974.48495578704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45974.48495578704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45974.48495578704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45974.48495578704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45974.48495578704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45974.48495578704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45974.48495578704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45974.48495578704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45974.48495578704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45974.48495578704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45974.48495578704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45974.48495578704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45974.48495578704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45974.48495578704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45974.48495578704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45974.48495578704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45974.48495578704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45974.48495578704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45974.48495578704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45974.48495578704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45974.48495578704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45974.48495578704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45974.48495578704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45974.48495578704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45974.48495578704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45974.48495578704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45974.48495578704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45974.48495578704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45974.48495578704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45974.48495578704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45974.48495578704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45974.48495578704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45974.48495578704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45974.48495578704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45974.48495578704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45974.48495578704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45974.48495578704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45974.48495578704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45974.48495578704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45974.48495578704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45974.48495578704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45974.48495578704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45974.48495578704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45974.48495578704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45974.48495578704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45974.48495578704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45974.48495578704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45974.48495578704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45974.48495578704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45974.48495578704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45974.48495578704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45974.48495578704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45974.48495578704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45974.48495578704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45974.48495578704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45974.48495578704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45974.48495578704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45974.48495578704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45974.48495578704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45974.48495578704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45974.48495578704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45974.48495578704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45974.48495578704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45974.48495578704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45974.48495578704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45974.48495578704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45974.48495578704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45974.48495578704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45974.48495578704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45974.48495578704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45974.48495578704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45974.48495578704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45974.48495578704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45974.48495578704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45974.48495578704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45974.48495578704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45974.48495578704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45974.48495578704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45974.48495578704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45974.48495578704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45974.48495578704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45974.48495578704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45974.48495578704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45974.48495578704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45974.48495578704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45974.48495578704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45974.48495578704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45974.48495578704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45974.48495578704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45974.48495578704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45974.48495578704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45974.48495578704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45974.48495578704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45974.48495578704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45974.48495578704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45974.48495578704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45974.48495578704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45974.48495578704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45974.48495578704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45974.48495578704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45974.48495578704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45974.48495578704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45974.48495578704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45974.48495578704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45974.48495578704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45974.48495578704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45974.48495578704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45974.48495578704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45974.48495578704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45974.48495578704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45974.48495578704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45974.48495578704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45974.48495578704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45974.48495578704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45974.48495578704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45974.48495578704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45974.48495578704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45974.48495578704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45974.48495578704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45974.48495578704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45974.48495578704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45974.48495578704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45974.48495578704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45974.48495578704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45974.48495578704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45974.48495578704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45974.48495578704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45974.48495578704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45974.48495578704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45974.48495578704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45974.48495578704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45974.48495578704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45974.48495578704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45974.48495578704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45974.48495578704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45974.48495578704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45974.48495578704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45974.48495578704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45974.48495578704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45974.48495578704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45974.48495578704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45974.48495578704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45974.48495578704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45974.48495578704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45974.48495578704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45974.48495578704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45974.48495578704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45974.48495578704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45974.48495578704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45974.48495578704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45974.48495578704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45974.48495578704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45974.48495578704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45974.48495578704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45974.48495578704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45974.48495578704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45974.48495578704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45974.48495578704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45974.48495578704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45974.48495578704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45974.48495578704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45974.48495578704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45974.48495578704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45974.48495578704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45974.48495578704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45974.48495578704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45974.48495578704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45974.48495578704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45974.48495578704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45974.48495578704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45974.48495578704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45974.48495578704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45974.48495578704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45974.48495578704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45974.48495578704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45974.48495578704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45974.48495578704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45974.48495578704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45974.48495578704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45974.48495578704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45974.48495578704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45974.48495578704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45974.48495578704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45974.48495578704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45974.48495578704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45974.48495578704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45974.48495578704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45974.48495578704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45974.48495578704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45974.48495578704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45974.48495578704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45974.48495578704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45974.48495578704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45974.48495578704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45974.48495578704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45974.48495578704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45974.48495578704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45974.48495578704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45974.48495578704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45974.48495578704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45974.48495578704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45974.48495578704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45974.48495578704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45974.48495578704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45974.48495578704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45974.48495578704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45974.48495578704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45974.48495578704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45974.48495578704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45974.48495578704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45974.48495578704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45974.48495578704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45974.48495578704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45974.48495578704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45974.48495578704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45974.48495578704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45974.48495578704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45974.48495578704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45974.48495578704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45974.48495578704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45974.48495578704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45974.48495578704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45974.48495578704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45974.48495578704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45974.48495578704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45974.48495578704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45974.48495578704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45974.48495578704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45974.48495578704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45974.48495578704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45974.48495578704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45974.48495578704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45974.48495578704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45974.48495578704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45974.48495578704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45974.48495578704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45974.48495578704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45974.48495578704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45974.48495578704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45974.48495578704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45974.48495578704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45974.48495578704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45974.48495578704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45974.48495578704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45974.48495578704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45974.48495578704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45974.48495578704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45974.48495578704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45974.48495578704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45974.48495578704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45974.48495578704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45974.48495578704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45974.48495578704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45974.48495578704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45974.48495578704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45974.48495578704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45974.48495578704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45974.48495578704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45974.48495578704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45974.48495578704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45974.48495578704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45974.48495578704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45974.48495578704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45974.48495578704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45974.48495578704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45974.48495578704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45974.48495578704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45974.48495578704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45974.48495578704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45974.48495578704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45974.48495578704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45974.48495578704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45974.48495578704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45974.48495578704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45974.48495578704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45974.48495578704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45974.48495578704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45974.48495578704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45974.48495578704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45974.48495578704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45974.48495578704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45974.48495578704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45974.48495578704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45974.48495578704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45974.48495578704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45974.48495578704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45974.48495578704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45974.48495578704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45974.48495578704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45974.48495578704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45974.48495578704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45974.48495578704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45974.48495578704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45974.48495578704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45974.48495578704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45974.48495578704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45974.48495578704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45974.48495578704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45974.48495578704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45974.48495578704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45974.48495578704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45974.48495578704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45974.48495578704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45974.48495578704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45974.48495578704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45974.48495578704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45974.48495578704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45974.48495578704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45974.48495578704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45974.48495578704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45974.48495578704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45974.48495578704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45974.48495578704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45974.48495578704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45974.48495578704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45974.48495578704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45974.48495578704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45974.48495578704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45974.48495578704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45974.48495578704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45974.48495578704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45974.48495578704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45974.48495578704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45974.48495578704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45974.48495578704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45974.48495578704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45974.48495578704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45974.48495578704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45974.48495578704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45974.48495578704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45974.48495578704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45974.48495578704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45974.48495578704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45974.48495578704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45974.48495578704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45974.48495578704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45974.48495578704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45974.48495578704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45974.48495578704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45974.48495578704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45974.48495578704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45974.48495578704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45974.48495578704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45974.48495578704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45974.48495578704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45974.48495578704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45974.48495578704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45974.48495578704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45974.48495578704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45974.48495578704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45974.48495578704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45974.48495578704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45974.48495578704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45974.48495578704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45974.48495578704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45974.48495578704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45974.48495578704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45974.48495578704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45974.48495578704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45974.48495578704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45974.48495578704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45974.48495578704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45974.48495578704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45974.48495578704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45974.48495578704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45974.48495578704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45974.48495578704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45974.48495578704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45974.48495578704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45974.48495578704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45974.48495578704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45974.48495578704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45974.48495578704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45974.48495578704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45974.48495578704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45974.48495578704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45974.48495578704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45974.48495578704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45974.48495578704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45974.48495578704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45974.48495578704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45974.48495578704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45974.48495578704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45974.48495578704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45974.48495578704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45974.48495578704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45974.48495578704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45974.48495578704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45974.48495578704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45974.48495578704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45974.48495578704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45974.48495578704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45974.48495578704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45974.48495578704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45974.48495578704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45974.48495578704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45974.48495578704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45974.48495578704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45974.48495578704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45974.48495578704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45974.48495578704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45974.48495578704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45974.48495578704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45974.48495578704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45974.48495578704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45974.48495578704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45974.48495578704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45974.48495578704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45974.48495578704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45974.48495578704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45974.48495578704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45974.48495578704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45974.48495578704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45974.48495578704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45974.48495578704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45974.48495578704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45974.48495578704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45974.48495578704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45974.48495578704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45974.48495578704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45974.48495578704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45974.48495578704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45974.48495578704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45974.48495578704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45974.48495578704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45974.48495578704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45974.48495578704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45974.48495578704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45974.48495578704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45974.48495578704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45974.48495578704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45974.48495578704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45974.48495578704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45974.48495578704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45974.48495578704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45974.48495578704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45974.48495578704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45974.48495578704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45974.48495578704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45974.48495578704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45974.48495578704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45974.48495578704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45974.48495578704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45974.48495578704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45974.48495578704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45974.48495578704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45974.48495578704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45974.48495578704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45974.48495578704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45974.48495578704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45974.48495578704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45974.48495578704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45974.48495578704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45974.48495578704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45974.48495578704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45974.48495578704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45974.48495578704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45974.48495578704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45974.48495578704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45974.48495578704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45974.48495578704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45974.48495578704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45974.48495578704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45974.48495578704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45974.48495578704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45974.48495578704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45974.48495578704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45974.48495578704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45974.48495578704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45974.48495578704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45974.48495578704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45974.48495578704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45974.48495578704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45974.48495578704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45974.48495578704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45974.48495578704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45974.48495578704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45974.48495578704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45974.48495578704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45974.48495578704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45974.48495578704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45974.48495578704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45974.48495578704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45974.48495578704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45974.48495578704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45974.48495578704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45974.48495578704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45974.48495578704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45974.48495578704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45974.48495578704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45974.48495578704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45974.48495578704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45974.48495578704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45974.48495578704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45974.48495578704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45974.48495578704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45974.48495578704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45974.48495578704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45974.48495578704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45974.48495578704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45974.48495578704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45974.48495578704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45974.48495578704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45974.48495578704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45974.48495578704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45974.48495578704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45974.48495578704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45974.48495578704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45974.48495578704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45974.48495578704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45974.48495578704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45974.48495578704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45974.48495578704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45974.48495578704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45974.48495578704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45974.48495578704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45974.48495578704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45974.48495578704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45974.48495578704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45974.48495578704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45974.48495578704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45974.48495578704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45974.48495578704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45974.48495578704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45974.48495578704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45974.48495578704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45974.48495578704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45974.48495578704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45974.48495578704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45974.48495578704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45974.48495578704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45974.48495578704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45974.48495578704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45974.48495578704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45974.48495578704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45974.48495578704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45974.48495578704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45974.48495578704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45974.48495578704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45974.48495578704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45974.48495578704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45974.48495578704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45974.48495578704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45974.48495578704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45974.48495578704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45974.48495578704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45974.48495578704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45974.48495578704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45974.48495578704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45974.48495578704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45974.48495578704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45974.48495578704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45974.48495578704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45974.48495578704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45974.48495578704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45974.48495578704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45974.48495578704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45974.48495578704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45974.48495578704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45974.48495578704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45974.48495578704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45974.48495578704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45974.48495578704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45974.48495578704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45974.48495578704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45974.48495578704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45974.48495578704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45974.48495578704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45974.48495578704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45974.48495578704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45974.48495578704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45974.48495578704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45974.48495578704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45974.48495578704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45974.48495578704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45974.48495578704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45974.48495578704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45974.48495578704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45974.48495578704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45974.48495578704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45974.48495578704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45974.48495578704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45974.48495578704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45974.48495578704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45974.48495578704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45974.48495578704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45974.48495578704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45974.48495578704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45974.48495578704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45974.48495578704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45974.48495578704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45974.48495578704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45974.48495578704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45974.48495578704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45974.48495578704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45974.48495578704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45974.48495578704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45974.48495578704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45974.48495578704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45974.48495578704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45974.48495578704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45974.48495578704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45974.48495578704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45974.48495578704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45974.48495578704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45974.48495578704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45974.48495578704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45974.48495578704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45974.48495578704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45974.48495578704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45974.48495578704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45974.48495578704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45974.48495578704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45974.48495578704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45974.48495578704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45974.48495578704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45974.48495578704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45974.48495578704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45974.48495578704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45974.48495578704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45974.48495578704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45974.48495578704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45974.48495578704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45974.48495578704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45974.48495578704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45974.48495578704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45974.48495578704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45974.48495578704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45974.48495578704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45974.48495578704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45974.48495578704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45974.48495578704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45974.48495578704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45974.48495578704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45974.48495578704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45974.48495578704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45974.48495578704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45974.48495578704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45974.48495578704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45974.48495578704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45974.48495578704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45974.48495578704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45974.48495578704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45974.48495578704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45974.48495578704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45974.48495578704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45974.48495578704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45974.48495578704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45974.48495578704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45974.48495578704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45974.48495578704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45974.48495578704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45974.48495578704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45974.48495578704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45974.48495578704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45974.48495578704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45974.48495578704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45974.48495578704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45974.48495578704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45974.48495578704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45974.48495578704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45974.48495578704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45974.48495578704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45974.48495578704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45974.48495578704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45974.48495578704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45974.48495578704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45974.48495578704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45974.48495578704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45974.48495578704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45974.48495578704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45974.48495578704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45974.48495578704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45974.48495578704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45974.48495578704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45974.48495578704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45974.48495578704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45974.48495578704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45974.48495578704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45974.48495578704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45974.48495578704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45974.48495578704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45974.48495578704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45974.48495578704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45974.48495578704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45974.48495578704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45974.48495578704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45974.48495578704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45974.48495578704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45974.48495578704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45974.48495578704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45974.48495578704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45974.48495578704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45974.48495578704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45974.48495578704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45974.48495578704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45974.48495578704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45974.48495578704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45974.48495578704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45974.48495578704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45974.48495578704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45974.48495578704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45974.48495578704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45974.48495578704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45974.48495578704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45974.48495578704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45974.48495578704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45974.48495578704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45974.48495578704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45974.48495578704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45974.48495578704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45974.48495578704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45974.48495578704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45974.48495578704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45974.48495578704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45974.48495578704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45974.48495578704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45974.48495578704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45974.48495578704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45974.48495578704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45974.48495578704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45974.48495578704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45974.48495578704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45974.48495578704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45974.48495578704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45974.48495578704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45974.48495578704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45974.48495578704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45974.48495578704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45974.48495578704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45974.48495578704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45974.48495578704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45974.48495578704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45974.48495578704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45974.48495578704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45974.48495578704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45974.48495578704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45974.48495578704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45974.48495578704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45974.48495578704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45974.48495578704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45974.48495578704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45974.48495578704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45974.48495578704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45974.48495578704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45974.48495578704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45974.48495578704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45974.48495578704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45974.48495578704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45974.48495578704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45974.48495578704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45974.48495578704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45974.48495578704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45974.48495578704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45974.48495578704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45974.48495578704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45974.48495578704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45974.48495578704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45974.48495578704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45974.48495578704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45974.48495578704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45974.48495578704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45974.48495578704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45974.48495578704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45974.48495578704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45974.48495578704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45974.48495578704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45974.48495578704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45974.48495578704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45974.48495578704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45974.48495578704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45974.48495578704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45974.48495578704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45974.48495578704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45974.48495578704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45974.48495578704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45974.48495578704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45974.48495578704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45974.48495578704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45974.48495578704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45974.48495578704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45974.48495578704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45974.48495578704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45974.48495578704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45974.48495578704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45974.48495578704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45974.48495578704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45974.48495578704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45974.48495578704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45974.48495578704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45974.48495578704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45974.48495578704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45974.48495578704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45974.48495578704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45974.48495578704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45974.48495578704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45974.48495578704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45974.48495578704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45974.48495578704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45974.48495578704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45974.48495578704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45974.48495578704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45974.48495578704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45974.48495578704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45974.48495578704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45974.48495578704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45974.48495578704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45974.48495578704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45974.48495578704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45974.48495578704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45974.48495578704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45974.48495578704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45974.48495578704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45974.48495578704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45974.48495578704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45974.48495578704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45974.48495578704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45974.48495578704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45974.48495578704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45974.48495578704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45974.48495578704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45974.48495578704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45974.48495578704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45974.48495578704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45974.48495578704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45974.48495578704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45974.48495578704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45974.48495578704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45974.48495578704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45974.48495578704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45974.48495578704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45974.48495578704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45974.48495578704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45974.48495578704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45974.48495578704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45974.48495578704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45974.48495578704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45974.48495578704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45974.48495578704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45974.48495578704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45974.48495578704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45974.48495578704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45974.48495578704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45974.48495578704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45974.48495578704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45974.48495578704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45974.48495578704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45974.48495578704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45974.48495578704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45974.48495578704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45974.48495578704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45974.48495578704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45974.48495578704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45974.48495578704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45974.48495578704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45974.48495578704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45974.48495578704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45974.48495578704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45974.48495578704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45974.48495578704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45974.48495578704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45974.48495578704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45974.48495578704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45974.48495578704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45974.48495578704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45974.48495578704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45974.48495578704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45974.48495578704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45974.48495578704</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45974.48495578704</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45974.48495578704</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45974.48495578704</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45974.48495578704</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45974.48495578704</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45974.48495578704</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45974.48495578704</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45974.48495578704</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45974.48495578704</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45974.48495578704</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45974.48495578704</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45974.48495578704</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45974.48495578704</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45974.48495578704</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45974.48495578704</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45974.48495578704</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45974.48495578704</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45974.48495578704</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45974.48495578704</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45974.48495578704</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45974.48495578704</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45974.48495578704</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45974.48495578704</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45974.48495578704</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45974.48495578704</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45974.48495578704</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45974.48495578704</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45974.48495578704</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45974.48495578704</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45974.48495578704</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45974.48495578704</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45974.48495578704</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45974.48495578704</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45974.48495578704</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45974.48495578704</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45974.48495578704</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45974.48495578704</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45974.48495578704</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45974.48495578704</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45974.48495578704</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45974.48495578704</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45974.48495578704</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45974.48495578704</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45974.48495578704</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45974.48495578704</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45974.48495578704</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45974.48495578704</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45974.48495578704</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45974.48495578704</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45974.48495578704</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45974.48495578704</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45974.48495578704</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45974.48495578704</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45974.48495578704</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45974.48495578704</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45974.48495578704</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45974.48495578704</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45974.48495578704</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45974.48495578704</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45974.48495578704</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45974.48495578704</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45974.48495578704</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45974.48495578704</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45974.48495578704</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45974.48495578704</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45974.48495578704</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45974.48495578704</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45974.48495578704</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45974.48495578704</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45974.48495578704</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45974.48495578704</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45974.48495578704</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45974.48495578704</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45974.48495578704</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45974.48495578704</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45974.48495578704</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45974.48495578704</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45974.48495578704</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45974.48495578704</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45974.48495578704</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45974.48495578704</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45974.48495578704</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45974.48495578704</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45974.48495578704</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45974.48495578704</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45974.48495578704</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39112</v>
      </c>
      <c r="B2" s="92" t="str">
        <f>IFERROR(VLOOKUP(D2,DB!A:K,11,0),"")</f>
        <v>R4</v>
      </c>
      <c r="C2" s="94">
        <v>1</v>
      </c>
      <c r="D2" s="92" t="s">
        <v>35092</v>
      </c>
      <c r="E2" s="95" t="s">
        <v>39021</v>
      </c>
      <c r="F2" s="96">
        <v>45703.480717592596</v>
      </c>
      <c r="G2" s="97">
        <f t="shared" ref="G2" ca="1" si="0">IFERROR(NOW()-F2,"")</f>
        <v>271.00423819444404</v>
      </c>
      <c r="H2" s="96">
        <v>45703.474768518521</v>
      </c>
      <c r="I2" s="96" t="str">
        <f>IFERROR(VLOOKUP(D2,DB!A:F,6,0),"")</f>
        <v>SCECO</v>
      </c>
      <c r="J2" s="96" t="str">
        <f>IFERROR(VLOOKUP(D2,DB!A:G,7,0),"")</f>
        <v>Dead</v>
      </c>
      <c r="K2" s="98" t="s">
        <v>39113</v>
      </c>
      <c r="L2" s="92" t="str">
        <f>IFERROR(VLOOKUP(D2,DB!A:I,9,0),"")</f>
        <v>Latis</v>
      </c>
    </row>
    <row r="3" spans="1:16" ht="15" customHeight="1">
      <c r="A3" s="135" t="s">
        <v>39114</v>
      </c>
      <c r="B3" s="135" t="str">
        <f>IFERROR(VLOOKUP(D3,DB!A:K,11,0),"")</f>
        <v>R4</v>
      </c>
      <c r="C3" s="94">
        <v>1</v>
      </c>
      <c r="D3" s="92" t="s">
        <v>32798</v>
      </c>
      <c r="E3" s="95" t="s">
        <v>39021</v>
      </c>
      <c r="F3" s="96">
        <v>45974.31527777778</v>
      </c>
      <c r="G3" s="97">
        <f ca="1">IFERROR(NOW()-F3,"")</f>
        <v>0.16967800926067866</v>
      </c>
      <c r="H3" s="96">
        <v>45974.309942129628</v>
      </c>
      <c r="I3" s="135" t="str">
        <f>IFERROR(VLOOKUP(D3,DB!A:F,6,0),"")</f>
        <v>SCECO</v>
      </c>
      <c r="J3" s="135" t="str">
        <f>IFERROR(VLOOKUP(D3,DB!A:G,7,0),"")</f>
        <v>Dead</v>
      </c>
      <c r="K3" s="98" t="s">
        <v>39115</v>
      </c>
      <c r="L3" s="92" t="str">
        <f>IFERROR(VLOOKUP(D3,DB!A:I,9,0),"")</f>
        <v>Latis</v>
      </c>
    </row>
    <row r="4" spans="1:16" ht="15" customHeight="1">
      <c r="A4" s="135" t="s">
        <v>39116</v>
      </c>
      <c r="B4" s="135" t="str">
        <f>IFERROR(VLOOKUP(D4,DB!A:K,11,0),"")</f>
        <v>R4</v>
      </c>
      <c r="C4" s="94">
        <v>1</v>
      </c>
      <c r="D4" s="92" t="s">
        <v>34817</v>
      </c>
      <c r="E4" s="95" t="s">
        <v>39021</v>
      </c>
      <c r="F4" s="96">
        <v>45974.470567129632</v>
      </c>
      <c r="G4" s="97">
        <f ca="1">IFERROR(NOW()-F4,"")</f>
        <v>1.4388657407835126E-2</v>
      </c>
      <c r="H4" s="96">
        <v>45974.452511574076</v>
      </c>
      <c r="I4" s="135" t="str">
        <f>IFERROR(VLOOKUP(D4,DB!A:F,6,0),"")</f>
        <v>SCECO</v>
      </c>
      <c r="J4" s="135" t="str">
        <f>IFERROR(VLOOKUP(D4,DB!A:G,7,0),"")</f>
        <v>Vandalized</v>
      </c>
      <c r="K4" s="98" t="s">
        <v>39117</v>
      </c>
      <c r="L4" s="92" t="str">
        <f>IFERROR(VLOOKUP(D4,DB!A:I,9,0),"")</f>
        <v>Latis</v>
      </c>
    </row>
    <row r="5" spans="1:16" ht="15" customHeight="1">
      <c r="A5" s="135"/>
      <c r="B5" s="135" t="str">
        <f>IFERROR(VLOOKUP(D5,DB!A:K,11,0),"")</f>
        <v/>
      </c>
      <c r="C5" s="94"/>
      <c r="D5" s="92"/>
      <c r="E5" s="95"/>
      <c r="F5" s="96"/>
      <c r="G5" s="97">
        <f ca="1">IFERROR(NOW()-F5,"")</f>
        <v>45974.48495578704</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45974.48495578704</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45974.48495578704</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45974.48495578704</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45974.48495578704</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45974.48495578704</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45974.48495578704</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45974.48495578704</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45974.48495578704</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45974.48495578704</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45974.48495578704</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45974.48495578704</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45974.48495578704</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45974.48495578704</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45974.48495578704</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45974.48495578704</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45974.48495578704</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45974.48495578704</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45974.48495578704</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45974.48495578704</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45974.48495578704</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45974.48495578704</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45974.48495578704</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45974.48495578704</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45974.48495578704</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45974.48495578704</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45974.48495578704</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45974.48495578704</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45974.48495578704</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45974.48495578704</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45974.48495578704</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45974.48495578704</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45974.48495578704</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45974.48495578704</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45974.48495578704</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45974.48495578704</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45974.48495578704</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45974.48495578704</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45974.48495578704</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45974.48495578704</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45974.48495578704</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45974.48495578704</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45974.48495578704</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45974.48495578704</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45974.48495578704</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45974.48495578704</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45974.48495578704</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45974.48495578704</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45974.48495578704</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45974.48495578704</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45974.48495578704</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45974.48495578704</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45974.48495578704</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45974.48495578704</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45974.48495578704</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45974.48495578704</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45974.48495578704</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45974.48495578704</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45974.48495578704</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45974.48495578704</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4"/>
  <sheetViews>
    <sheetView workbookViewId="0">
      <selection activeCell="D7" sqref="D7"/>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39118</v>
      </c>
      <c r="B2" s="37" t="str">
        <f>IFERROR(VLOOKUP(D2,DB!A:K,11,0),"")</f>
        <v>R5</v>
      </c>
      <c r="C2" s="37">
        <v>3</v>
      </c>
      <c r="D2" s="107" t="s">
        <v>36011</v>
      </c>
      <c r="E2" s="37" t="s">
        <v>39021</v>
      </c>
      <c r="F2" s="38">
        <v>45891.832060185188</v>
      </c>
      <c r="G2" s="116">
        <f ca="1">IFERROR(NOW()-F2,"")</f>
        <v>82.652895601851924</v>
      </c>
      <c r="H2" s="38">
        <v>45891.790393518517</v>
      </c>
      <c r="I2" s="37" t="str">
        <f>IFERROR(VLOOKUP(D2,DB!A:F,6,0),"")</f>
        <v>Generator-SG</v>
      </c>
      <c r="J2" s="37" t="str">
        <f>IFERROR(VLOOKUP(D2,DB!A:G,7,0),"")</f>
        <v>Vandalized</v>
      </c>
      <c r="K2" s="37" t="s">
        <v>39119</v>
      </c>
      <c r="L2" s="37" t="str">
        <f>IFERROR(VLOOKUP(D2,DB!A:I,9,0),"")</f>
        <v>Latis</v>
      </c>
      <c r="M2" s="106"/>
    </row>
    <row r="3" spans="1:13" ht="30">
      <c r="A3" s="37" t="s">
        <v>39120</v>
      </c>
      <c r="B3" s="37" t="str">
        <f>IFERROR(VLOOKUP(D3,DB!A:K,11,0),"")</f>
        <v>R5</v>
      </c>
      <c r="C3" s="37">
        <v>1</v>
      </c>
      <c r="D3" s="37" t="s">
        <v>33268</v>
      </c>
      <c r="E3" s="37" t="s">
        <v>39100</v>
      </c>
      <c r="F3" s="38">
        <v>45926.188877314817</v>
      </c>
      <c r="G3" s="116">
        <f t="shared" ref="G3" ca="1" si="0">IFERROR(NOW()-F3,"")</f>
        <v>48.296078472223599</v>
      </c>
      <c r="H3" s="38">
        <v>45926.158159722225</v>
      </c>
      <c r="I3" s="37" t="str">
        <f>IFERROR(VLOOKUP(D3,DB!A:F,6,0),"")</f>
        <v>SCECO</v>
      </c>
      <c r="J3" s="37" t="str">
        <f>IFERROR(VLOOKUP(D3,DB!A:G,7,0),"")</f>
        <v>Good</v>
      </c>
      <c r="K3" s="37" t="s">
        <v>39121</v>
      </c>
      <c r="L3" s="37" t="str">
        <f>IFERROR(VLOOKUP(D3,DB!A:I,9,0),"")</f>
        <v>Latis</v>
      </c>
      <c r="M3" s="106"/>
    </row>
    <row r="4" spans="1:13" ht="48" customHeight="1">
      <c r="A4" s="124" t="s">
        <v>39122</v>
      </c>
      <c r="B4" s="124" t="str">
        <f>IFERROR(VLOOKUP(D4,DB!A:K,11,0),"")</f>
        <v>R5</v>
      </c>
      <c r="C4" s="124">
        <v>1</v>
      </c>
      <c r="D4" s="124" t="s">
        <v>34758</v>
      </c>
      <c r="E4" s="124" t="s">
        <v>39100</v>
      </c>
      <c r="F4" s="125">
        <v>45948.661111111112</v>
      </c>
      <c r="G4" s="126">
        <f t="shared" ref="G4:G13" ca="1" si="1">IFERROR(NOW()-F4,"")</f>
        <v>25.82384467592783</v>
      </c>
      <c r="H4" s="125">
        <v>45948.661111111112</v>
      </c>
      <c r="I4" s="124" t="str">
        <f>IFERROR(VLOOKUP(D4,DB!A:F,6,0),"")</f>
        <v>SCECO</v>
      </c>
      <c r="J4" s="124" t="str">
        <f>IFERROR(VLOOKUP(D4,DB!A:G,7,0),"")</f>
        <v>Dead</v>
      </c>
      <c r="K4" s="124" t="s">
        <v>39123</v>
      </c>
      <c r="L4" s="124" t="str">
        <f>IFERROR(VLOOKUP(D4,DB!A:I,9,0),"")</f>
        <v>Latis</v>
      </c>
    </row>
    <row r="5" spans="1:13" ht="30.75">
      <c r="A5" s="124" t="s">
        <v>39124</v>
      </c>
      <c r="B5" s="124" t="s">
        <v>5443</v>
      </c>
      <c r="C5" s="124">
        <v>1</v>
      </c>
      <c r="D5" s="124" t="s">
        <v>32330</v>
      </c>
      <c r="E5" s="124" t="s">
        <v>39021</v>
      </c>
      <c r="F5" s="125">
        <v>45968.848599537036</v>
      </c>
      <c r="G5" s="126">
        <v>0.54726851851851854</v>
      </c>
      <c r="H5" s="125">
        <v>45968.827465277776</v>
      </c>
      <c r="I5" s="124" t="s">
        <v>22</v>
      </c>
      <c r="J5" s="124" t="s">
        <v>65</v>
      </c>
      <c r="K5" s="124" t="s">
        <v>39125</v>
      </c>
      <c r="L5" s="124" t="s">
        <v>8145</v>
      </c>
    </row>
    <row r="6" spans="1:13">
      <c r="A6" s="124" t="s">
        <v>39126</v>
      </c>
      <c r="B6" s="124" t="str">
        <f>IFERROR(VLOOKUP(D6,DB!A:K,11,0),"")</f>
        <v>R5</v>
      </c>
      <c r="C6" s="124">
        <v>1</v>
      </c>
      <c r="D6" s="124" t="s">
        <v>38233</v>
      </c>
      <c r="E6" s="124" t="s">
        <v>39021</v>
      </c>
      <c r="F6" s="157">
        <v>45974.399884259263</v>
      </c>
      <c r="G6" s="126">
        <f t="shared" ca="1" si="1"/>
        <v>8.5071527777472511E-2</v>
      </c>
      <c r="H6" s="125">
        <v>45974.393634259257</v>
      </c>
      <c r="I6" s="124" t="str">
        <f>IFERROR(VLOOKUP(D6,DB!A:F,6,0),"")</f>
        <v>SCECO</v>
      </c>
      <c r="J6" s="124" t="str">
        <f>IFERROR(VLOOKUP(D6,DB!A:G,7,0),"")</f>
        <v>Haj Removal</v>
      </c>
      <c r="K6" s="124" t="s">
        <v>39127</v>
      </c>
      <c r="L6" s="124" t="str">
        <f>IFERROR(VLOOKUP(D6,DB!A:I,9,0),"")</f>
        <v>Latis</v>
      </c>
    </row>
    <row r="7" spans="1:13">
      <c r="A7" s="124" t="s">
        <v>39128</v>
      </c>
      <c r="B7" s="124" t="str">
        <f>IFERROR(VLOOKUP(D7,DB!A:K,11,0),"")</f>
        <v>R5</v>
      </c>
      <c r="C7" s="124">
        <v>1</v>
      </c>
      <c r="D7" s="124" t="s">
        <v>37382</v>
      </c>
      <c r="E7" s="124" t="s">
        <v>39021</v>
      </c>
      <c r="F7" s="157">
        <v>45974.476527777777</v>
      </c>
      <c r="G7" s="126">
        <f t="shared" ca="1" si="1"/>
        <v>8.4280092632980086E-3</v>
      </c>
      <c r="H7" s="125">
        <v>45974.470972222225</v>
      </c>
      <c r="I7" s="124" t="str">
        <f>IFERROR(VLOOKUP(D7,DB!A:F,6,0),"")</f>
        <v>Generator-SG</v>
      </c>
      <c r="J7" s="124" t="str">
        <f>IFERROR(VLOOKUP(D7,DB!A:G,7,0),"")</f>
        <v>Dead</v>
      </c>
      <c r="K7" s="124" t="s">
        <v>39129</v>
      </c>
      <c r="L7" s="124" t="str">
        <f>IFERROR(VLOOKUP(D7,DB!A:I,9,0),"")</f>
        <v>Latis</v>
      </c>
    </row>
    <row r="8" spans="1:13">
      <c r="A8" s="124"/>
      <c r="B8" s="124" t="str">
        <f>IFERROR(VLOOKUP(D8,DB!A:K,11,0),"")</f>
        <v/>
      </c>
      <c r="C8" s="124"/>
      <c r="D8" s="124"/>
      <c r="E8" s="124"/>
      <c r="F8" s="124"/>
      <c r="G8" s="126">
        <f t="shared" ca="1" si="1"/>
        <v>45974.48495578704</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45974.48495578704</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45974.48495578704</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45974.48495578704</v>
      </c>
      <c r="H11" s="125"/>
      <c r="I11" s="124" t="str">
        <f>IFERROR(VLOOKUP(D11,DB!A:F,6,0),"")</f>
        <v/>
      </c>
      <c r="J11" s="124" t="str">
        <f>IFERROR(VLOOKUP(D11,DB!A:G,7,0),"")</f>
        <v/>
      </c>
      <c r="K11" s="124"/>
      <c r="L11" s="124" t="str">
        <f>IFERROR(VLOOKUP(D11,DB!A:I,9,0),"")</f>
        <v/>
      </c>
    </row>
    <row r="12" spans="1:13">
      <c r="A12" s="124"/>
      <c r="B12" s="124" t="str">
        <f>IFERROR(VLOOKUP(D12,DB!A:K,11,0),"")</f>
        <v/>
      </c>
      <c r="C12" s="124"/>
      <c r="D12"/>
      <c r="E12" s="124"/>
      <c r="F12" s="124"/>
      <c r="G12" s="126">
        <f t="shared" ca="1" si="1"/>
        <v>45974.48495578704</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45974.48495578704</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ref="G14:G77" ca="1" si="2">IFERROR(NOW()-F14,"")</f>
        <v>45974.48495578704</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45974.48495578704</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45974.48495578704</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45974.48495578704</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45974.48495578704</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45974.48495578704</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45974.48495578704</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45974.48495578704</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45974.48495578704</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45974.48495578704</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45974.48495578704</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45974.48495578704</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45974.48495578704</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45974.48495578704</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45974.48495578704</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45974.48495578704</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45974.48495578704</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45974.48495578704</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45974.48495578704</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45974.48495578704</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45974.48495578704</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45974.48495578704</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45974.48495578704</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45974.48495578704</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45974.48495578704</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45974.48495578704</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45974.48495578704</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45974.48495578704</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45974.48495578704</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45974.48495578704</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45974.48495578704</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45974.48495578704</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45974.48495578704</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45974.48495578704</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45974.48495578704</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45974.48495578704</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45974.48495578704</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45974.48495578704</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45974.48495578704</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45974.48495578704</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45974.48495578704</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45974.48495578704</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45974.48495578704</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45974.48495578704</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45974.48495578704</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45974.48495578704</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45974.48495578704</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45974.48495578704</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45974.48495578704</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45974.48495578704</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45974.48495578704</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45974.48495578704</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45974.48495578704</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45974.48495578704</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45974.48495578704</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45974.48495578704</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45974.48495578704</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45974.48495578704</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45974.48495578704</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45974.48495578704</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45974.48495578704</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45974.48495578704</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45974.48495578704</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45974.48495578704</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ref="G78:G141" ca="1" si="3">IFERROR(NOW()-F78,"")</f>
        <v>45974.48495578704</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45974.48495578704</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45974.48495578704</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45974.48495578704</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45974.48495578704</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45974.48495578704</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45974.48495578704</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45974.48495578704</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45974.48495578704</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45974.48495578704</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45974.48495578704</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45974.48495578704</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45974.48495578704</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45974.48495578704</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45974.48495578704</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45974.48495578704</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45974.48495578704</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45974.48495578704</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45974.48495578704</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45974.48495578704</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45974.48495578704</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45974.48495578704</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45974.48495578704</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45974.48495578704</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45974.48495578704</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45974.48495578704</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45974.48495578704</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45974.48495578704</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45974.48495578704</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45974.48495578704</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45974.48495578704</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45974.48495578704</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45974.48495578704</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45974.48495578704</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45974.48495578704</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45974.48495578704</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45974.48495578704</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45974.48495578704</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45974.48495578704</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45974.48495578704</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45974.48495578704</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45974.48495578704</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45974.48495578704</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45974.48495578704</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45974.48495578704</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45974.48495578704</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45974.48495578704</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45974.48495578704</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45974.48495578704</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45974.48495578704</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45974.48495578704</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45974.48495578704</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45974.48495578704</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45974.48495578704</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45974.48495578704</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45974.48495578704</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45974.48495578704</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45974.48495578704</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45974.48495578704</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45974.48495578704</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45974.48495578704</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45974.48495578704</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45974.48495578704</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45974.48495578704</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ref="G142:G205" ca="1" si="4">IFERROR(NOW()-F142,"")</f>
        <v>45974.48495578704</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45974.48495578704</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45974.48495578704</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45974.48495578704</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45974.48495578704</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45974.48495578704</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45974.48495578704</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45974.48495578704</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45974.48495578704</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45974.48495578704</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45974.48495578704</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45974.48495578704</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45974.48495578704</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45974.48495578704</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45974.48495578704</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45974.48495578704</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45974.48495578704</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45974.48495578704</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45974.48495578704</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45974.48495578704</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45974.48495578704</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45974.48495578704</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45974.48495578704</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45974.48495578704</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45974.48495578704</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45974.48495578704</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45974.48495578704</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45974.48495578704</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45974.48495578704</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45974.48495578704</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45974.48495578704</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45974.48495578704</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45974.48495578704</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45974.48495578704</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45974.48495578704</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45974.48495578704</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45974.48495578704</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45974.48495578704</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45974.48495578704</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45974.48495578704</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45974.48495578704</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45974.48495578704</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45974.48495578704</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45974.48495578704</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45974.48495578704</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45974.48495578704</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45974.48495578704</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45974.48495578704</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45974.48495578704</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45974.48495578704</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45974.48495578704</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45974.48495578704</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45974.48495578704</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45974.48495578704</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45974.48495578704</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45974.48495578704</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45974.48495578704</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45974.48495578704</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45974.48495578704</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45974.48495578704</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45974.48495578704</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45974.48495578704</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45974.48495578704</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45974.48495578704</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ref="G206:G269" ca="1" si="5">IFERROR(NOW()-F206,"")</f>
        <v>45974.48495578704</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45974.48495578704</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45974.48495578704</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45974.48495578704</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45974.48495578704</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45974.48495578704</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45974.48495578704</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45974.48495578704</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45974.48495578704</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45974.48495578704</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45974.48495578704</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45974.48495578704</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45974.48495578704</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45974.48495578704</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45974.48495578704</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45974.48495578704</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45974.48495578704</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45974.48495578704</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45974.48495578704</v>
      </c>
      <c r="H224" s="124"/>
      <c r="I224" s="124" t="str">
        <f>IFERROR(VLOOKUP(D224,DB!A:F,6,0),"")</f>
        <v/>
      </c>
      <c r="J224" s="124" t="str">
        <f>IFERROR(VLOOKUP(D224,DB!A:G,7,0),"")</f>
        <v/>
      </c>
      <c r="K224" s="124"/>
      <c r="L224" s="124" t="str">
        <f>IFERROR(VLOOKUP(D224,DB!A:I,9,0),"")</f>
        <v/>
      </c>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sheetData>
  <dataValidations count="2">
    <dataValidation allowBlank="1" showInputMessage="1" showErrorMessage="1" sqref="E1" xr:uid="{920C6338-E771-4DAE-8C89-92A9093EA4DE}"/>
    <dataValidation type="list" allowBlank="1" showInputMessage="1" showErrorMessage="1" sqref="E2:E2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1"/>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39130</v>
      </c>
      <c r="B2" s="141" t="str">
        <f>IFERROR(VLOOKUP(D2,DB!A:K,11,0),"")</f>
        <v>R6</v>
      </c>
      <c r="C2" s="142">
        <v>1</v>
      </c>
      <c r="D2" s="141" t="s">
        <v>35372</v>
      </c>
      <c r="E2" s="124" t="s">
        <v>39021</v>
      </c>
      <c r="F2" s="143"/>
      <c r="G2" s="105">
        <f t="shared" ref="G2:G43" ca="1" si="0">IFERROR(NOW()-F2,"-")</f>
        <v>45974.48495578704</v>
      </c>
      <c r="H2" s="143">
        <v>45974.400057870371</v>
      </c>
      <c r="I2" s="141" t="str">
        <f>IFERROR(VLOOKUP(D2,DB!A:F,6,0),"")</f>
        <v>SCECO</v>
      </c>
      <c r="J2" s="141" t="str">
        <f>IFERROR(VLOOKUP(D2,DB!A:G,7,0),"")</f>
        <v>Vandalized</v>
      </c>
      <c r="K2" s="144" t="s">
        <v>39131</v>
      </c>
      <c r="L2" s="145" t="str">
        <f>IFERROR(VLOOKUP(D2,DB!A:I,9,0),"")</f>
        <v>Latis</v>
      </c>
    </row>
    <row r="3" spans="1:16382" ht="31.5" customHeight="1">
      <c r="A3" s="140"/>
      <c r="B3" s="141" t="str">
        <f>IFERROR(VLOOKUP(D3,DB!A:K,11,0),"")</f>
        <v/>
      </c>
      <c r="C3" s="142"/>
      <c r="D3" s="141"/>
      <c r="E3" s="124"/>
      <c r="F3" s="143"/>
      <c r="G3" s="105">
        <f t="shared" ca="1" si="0"/>
        <v>45974.48495578704</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45974.48495578704</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45974.48495578704</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45974.48495578704</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45974.48495578704</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45974.48495578704</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45974.48495578704</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45974.48495578704</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45974.48495578704</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45974.48495578704</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45974.48495578704</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45974.48495578704</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45974.48495578704</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45974.48495578704</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45974.48495578704</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45974.48495578704</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45974.48495578704</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45974.48495578704</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45974.48495578704</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45974.48495578704</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45974.48495578704</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45974.48495578704</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45974.48495578704</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45974.48495578704</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45974.48495578704</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45974.48495578704</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45974.48495578704</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45974.48495578704</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45974.48495578704</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45974.48495578704</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45974.48495578704</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45974.48495578704</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45974.48495578704</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45974.48495578704</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45974.48495578704</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45974.48495578704</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45974.48495578704</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45974.48495578704</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45974.48495578704</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45974.48495578704</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45974.48495578704</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ref="G44:G107" ca="1" si="1">IFERROR(NOW()-F44,"-")</f>
        <v>45974.48495578704</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45974.48495578704</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45974.48495578704</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45974.48495578704</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45974.48495578704</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45974.48495578704</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45974.48495578704</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45974.48495578704</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45974.48495578704</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45974.48495578704</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45974.48495578704</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45974.48495578704</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45974.48495578704</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45974.48495578704</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45974.48495578704</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45974.48495578704</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45974.48495578704</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45974.48495578704</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45974.48495578704</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45974.48495578704</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45974.48495578704</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45974.48495578704</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45974.48495578704</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45974.48495578704</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45974.48495578704</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45974.48495578704</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45974.48495578704</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45974.48495578704</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45974.48495578704</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45974.48495578704</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45974.48495578704</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45974.48495578704</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45974.48495578704</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45974.48495578704</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45974.48495578704</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45974.48495578704</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45974.48495578704</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45974.48495578704</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45974.48495578704</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45974.48495578704</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45974.48495578704</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45974.48495578704</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45974.48495578704</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45974.48495578704</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45974.48495578704</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45974.48495578704</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45974.48495578704</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45974.48495578704</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45974.48495578704</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45974.48495578704</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45974.48495578704</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45974.48495578704</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45974.48495578704</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45974.48495578704</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45974.48495578704</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45974.48495578704</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45974.48495578704</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45974.48495578704</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45974.48495578704</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45974.48495578704</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45974.48495578704</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45974.48495578704</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45974.48495578704</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45974.48495578704</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ref="G108:G141" ca="1" si="2">IFERROR(NOW()-F108,"-")</f>
        <v>45974.48495578704</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45974.48495578704</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45974.48495578704</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45974.48495578704</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45974.48495578704</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45974.48495578704</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45974.48495578704</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45974.48495578704</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45974.48495578704</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45974.48495578704</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45974.48495578704</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45974.48495578704</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45974.48495578704</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45974.48495578704</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45974.48495578704</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45974.48495578704</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45974.48495578704</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45974.48495578704</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45974.48495578704</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45974.48495578704</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45974.48495578704</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45974.48495578704</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45974.48495578704</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45974.48495578704</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45974.48495578704</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45974.48495578704</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45974.48495578704</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45974.48495578704</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45974.48495578704</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45974.48495578704</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45974.48495578704</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45974.48495578704</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45974.48495578704</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45974.48495578704</v>
      </c>
      <c r="H141" s="143"/>
      <c r="I141" s="141" t="str">
        <f>IFERROR(VLOOKUP(D141,DB!A:F,6,0),"")</f>
        <v/>
      </c>
      <c r="J141" s="141" t="str">
        <f>IFERROR(VLOOKUP(D141,DB!A:G,7,0),"")</f>
        <v/>
      </c>
      <c r="K141" s="144"/>
      <c r="L141" s="145" t="str">
        <f>IFERROR(VLOOKUP(D141,DB!A:I,9,0),"")</f>
        <v/>
      </c>
    </row>
  </sheetData>
  <dataValidations count="2">
    <dataValidation allowBlank="1" showInputMessage="1" showErrorMessage="1" sqref="E1" xr:uid="{9E1BC488-8814-4F8A-8DBE-742B3278AB71}"/>
    <dataValidation type="list" allowBlank="1" showInputMessage="1" showErrorMessage="1" sqref="E2:E14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2025-11-13T08:38:27Z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