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545" documentId="120_S{2AC9BD13-BADA-5192-A53E-5A8FF88502F6}" xr6:coauthVersionLast="47" xr6:coauthVersionMax="47" xr10:uidLastSave="{E8BAA6F5-366A-4616-AD46-1196FB08247F}"/>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5" i="2"/>
  <c r="G5" i="2"/>
  <c r="I5" i="2"/>
  <c r="J5" i="2"/>
  <c r="L5"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J113" i="2"/>
  <c r="J114" i="2"/>
  <c r="J115" i="2"/>
  <c r="J116" i="2"/>
  <c r="J117" i="2"/>
  <c r="J118" i="2"/>
  <c r="J119" i="2"/>
  <c r="J120" i="2"/>
  <c r="J121" i="2"/>
  <c r="J122" i="2"/>
  <c r="J123" i="2"/>
  <c r="J124" i="2"/>
  <c r="J125" i="2"/>
  <c r="J126" i="2"/>
  <c r="J127" i="2"/>
  <c r="J128" i="2"/>
  <c r="J129" i="2"/>
  <c r="J130" i="2"/>
  <c r="J131" i="2"/>
  <c r="I113" i="2"/>
  <c r="I114" i="2"/>
  <c r="I115" i="2"/>
  <c r="I116" i="2"/>
  <c r="I117" i="2"/>
  <c r="I118" i="2"/>
  <c r="I119" i="2"/>
  <c r="I120" i="2"/>
  <c r="I121" i="2"/>
  <c r="I122" i="2"/>
  <c r="I123" i="2"/>
  <c r="I124" i="2"/>
  <c r="I125" i="2"/>
  <c r="I126" i="2"/>
  <c r="I127" i="2"/>
  <c r="I128" i="2"/>
  <c r="I129" i="2"/>
  <c r="I130" i="2"/>
  <c r="I131" i="2"/>
  <c r="G113" i="2"/>
  <c r="G114" i="2"/>
  <c r="G115" i="2"/>
  <c r="G116" i="2"/>
  <c r="G117" i="2"/>
  <c r="G118" i="2"/>
  <c r="G119" i="2"/>
  <c r="G120" i="2"/>
  <c r="G121" i="2"/>
  <c r="G122" i="2"/>
  <c r="G123" i="2"/>
  <c r="G124" i="2"/>
  <c r="G125" i="2"/>
  <c r="G126" i="2"/>
  <c r="G127" i="2"/>
  <c r="G128" i="2"/>
  <c r="G129" i="2"/>
  <c r="G130" i="2"/>
  <c r="G131" i="2"/>
  <c r="B113" i="2"/>
  <c r="B114" i="2"/>
  <c r="B115" i="2"/>
  <c r="B116" i="2"/>
  <c r="B117" i="2"/>
  <c r="B118" i="2"/>
  <c r="B119" i="2"/>
  <c r="B120" i="2"/>
  <c r="B121" i="2"/>
  <c r="B122" i="2"/>
  <c r="B123" i="2"/>
  <c r="B124" i="2"/>
  <c r="B125" i="2"/>
  <c r="B126" i="2"/>
  <c r="B127" i="2"/>
  <c r="B128" i="2"/>
  <c r="B129" i="2"/>
  <c r="B130" i="2"/>
  <c r="B13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alcChain>
</file>

<file path=xl/sharedStrings.xml><?xml version="1.0" encoding="utf-8"?>
<sst xmlns="http://schemas.openxmlformats.org/spreadsheetml/2006/main" count="181531" uniqueCount="39142">
  <si>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</si>
  <si>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</si>
  <si>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</si>
  <si>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</si>
  <si>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</si>
  <si>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</si>
  <si>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</si>
  <si>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</si>
  <si>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</si>
  <si>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</si>
  <si>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</si>
  <si>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</si>
  <si>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</si>
  <si>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</si>
  <si>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</si>
  <si>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</si>
  <si>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</si>
  <si>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</si>
  <si>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</si>
  <si>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</si>
  <si>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</si>
  <si>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</si>
  <si>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</si>
  <si>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</si>
  <si>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</si>
  <si>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</si>
  <si>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</si>
  <si>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</si>
  <si>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</si>
  <si>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</si>
  <si>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</si>
  <si>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</si>
  <si>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</si>
  <si>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</si>
  <si>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</si>
  <si>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</si>
  <si>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</si>
  <si>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</si>
  <si>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</si>
  <si>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</si>
  <si>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</si>
  <si>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</si>
  <si>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</si>
  <si>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</si>
  <si>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</si>
  <si>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</si>
  <si>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</si>
  <si>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</si>
  <si>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</si>
  <si>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</si>
  <si>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</si>
  <si>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</si>
  <si>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</si>
  <si>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</si>
  <si>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</si>
  <si>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</si>
  <si>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</si>
  <si>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</si>
  <si>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</si>
  <si>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</si>
  <si>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</si>
  <si>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</si>
  <si>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</si>
  <si>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</si>
  <si>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</si>
  <si>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</si>
  <si>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</si>
  <si>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</si>
  <si>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</si>
  <si>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</si>
  <si>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</si>
  <si>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</si>
  <si>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</si>
  <si>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</si>
  <si>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</si>
  <si>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</si>
  <si>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</si>
  <si>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</si>
  <si>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</si>
  <si>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</si>
  <si>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</si>
  <si>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</si>
  <si>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</si>
  <si>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</si>
  <si>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</si>
  <si>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</si>
  <si>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</si>
  <si>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</si>
  <si>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</si>
  <si>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</si>
  <si>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</si>
  <si>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</si>
  <si>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</si>
  <si>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</si>
  <si>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</si>
  <si>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</si>
  <si>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</si>
  <si>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</si>
  <si>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</si>
  <si>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</si>
  <si>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</si>
  <si>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</si>
  <si>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</si>
  <si>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</si>
  <si>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</si>
  <si>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</si>
  <si>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</si>
  <si>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</si>
  <si>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</si>
  <si>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</si>
  <si>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</si>
  <si>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</si>
  <si>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</si>
  <si>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</si>
  <si>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</si>
  <si>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</si>
  <si>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</si>
  <si>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</si>
  <si>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</si>
  <si>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</si>
  <si>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</si>
  <si>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</si>
  <si>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</si>
  <si>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</si>
  <si>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</si>
  <si>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</si>
  <si>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</si>
  <si>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</si>
  <si>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</si>
  <si>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</si>
  <si>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</si>
  <si>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</si>
  <si>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</si>
  <si>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</si>
  <si>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</si>
  <si>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</si>
  <si>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</si>
  <si>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</si>
  <si>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</si>
  <si>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</si>
  <si>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</si>
  <si>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</si>
  <si>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</si>
  <si>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</si>
  <si>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</si>
  <si>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</si>
  <si>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</si>
  <si>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</si>
  <si>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</si>
  <si>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</si>
  <si>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</si>
  <si>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</si>
  <si>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</si>
  <si>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</si>
  <si>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</si>
  <si>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</si>
  <si>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</si>
  <si>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</si>
  <si>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</si>
  <si>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</si>
  <si>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</si>
  <si>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</si>
  <si>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</si>
  <si>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</si>
  <si>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</si>
  <si>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</si>
  <si>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</si>
  <si>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</si>
  <si>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</si>
  <si>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</si>
  <si>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</si>
  <si>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</si>
  <si>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</si>
  <si>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</si>
  <si>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</si>
  <si>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</si>
  <si>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</si>
  <si>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</si>
  <si>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</si>
  <si>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</si>
  <si>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</si>
  <si>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</si>
  <si>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</si>
  <si>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</si>
  <si>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</si>
  <si>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</si>
  <si>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</si>
  <si>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</si>
  <si>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</si>
  <si>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</si>
  <si>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</si>
  <si>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</si>
  <si>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</si>
  <si>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</si>
  <si>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</si>
  <si>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</si>
  <si>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</si>
  <si>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</si>
  <si>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</si>
  <si>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</si>
  <si>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</si>
  <si>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</si>
  <si>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</si>
  <si>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</si>
  <si>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</si>
  <si>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</si>
  <si>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</si>
  <si>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</si>
  <si>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</si>
  <si>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</si>
  <si>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</si>
  <si>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</si>
  <si>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</si>
  <si>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</si>
  <si>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</si>
  <si>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</si>
  <si>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</si>
  <si>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</si>
  <si>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</si>
  <si>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</si>
  <si>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</si>
  <si>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</si>
  <si>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</si>
  <si>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</si>
  <si>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</si>
  <si>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</si>
  <si>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</si>
  <si>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</si>
  <si>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</si>
  <si>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</si>
  <si>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</si>
  <si>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</si>
  <si>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</si>
  <si>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</si>
  <si>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</si>
  <si>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</si>
  <si>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</si>
  <si>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</si>
  <si>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</si>
  <si>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</si>
  <si>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</si>
  <si>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</si>
  <si>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</si>
  <si>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</si>
  <si>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</si>
  <si>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</si>
  <si>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</si>
  <si>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</si>
  <si>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</si>
  <si>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</si>
  <si>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</si>
  <si>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</si>
  <si>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</si>
  <si>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</si>
  <si>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</si>
  <si>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</si>
  <si>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</si>
  <si>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</si>
  <si>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</si>
  <si>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</si>
  <si>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</si>
  <si>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</si>
  <si>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</si>
  <si>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</si>
  <si>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</si>
  <si>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</si>
  <si>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</si>
  <si>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</si>
  <si>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</si>
  <si>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</si>
  <si>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</si>
  <si>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</si>
  <si>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</si>
  <si>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</si>
  <si>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</si>
  <si>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</si>
  <si>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</si>
  <si>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</si>
  <si>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</si>
  <si>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</si>
  <si>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</si>
  <si>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</si>
  <si>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</si>
  <si>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</si>
  <si>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</si>
  <si>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</si>
  <si>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</si>
  <si>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</si>
  <si>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</si>
  <si>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</si>
  <si>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</si>
  <si>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</si>
  <si>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</si>
  <si>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</si>
  <si>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</si>
  <si>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</si>
  <si>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</si>
  <si>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</si>
  <si>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</si>
  <si>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</si>
  <si>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</si>
  <si>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</si>
  <si>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</si>
  <si>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</si>
  <si>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</si>
  <si>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</si>
  <si>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</si>
  <si>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</si>
  <si>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</si>
  <si>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</si>
  <si>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</si>
  <si>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</si>
  <si>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</si>
  <si>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</si>
  <si>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</si>
  <si>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</si>
  <si>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</si>
  <si>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</si>
  <si>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</si>
  <si>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</si>
  <si>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</si>
  <si>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</si>
  <si>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</si>
  <si>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</si>
  <si>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</si>
  <si>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</si>
  <si>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</si>
  <si>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</si>
  <si>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</si>
  <si>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</si>
  <si>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</si>
  <si>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</si>
  <si>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</si>
  <si>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</si>
  <si>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</si>
  <si>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</si>
  <si>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</si>
  <si>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</si>
  <si>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</si>
  <si>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</si>
  <si>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</si>
  <si>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</si>
  <si>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</si>
  <si>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</si>
  <si>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</si>
  <si>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</si>
  <si>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</si>
  <si>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</si>
  <si>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</si>
  <si>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</si>
  <si>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</si>
  <si>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</si>
  <si>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</si>
  <si>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</si>
  <si>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</si>
  <si>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</si>
  <si>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</si>
  <si>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</si>
  <si>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</si>
  <si>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</si>
  <si>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</si>
  <si>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</si>
  <si>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</si>
  <si>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</si>
  <si>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</si>
  <si>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</si>
  <si>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</si>
  <si>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</si>
  <si>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</si>
  <si>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</si>
  <si>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</si>
  <si>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</si>
  <si>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</si>
  <si>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</si>
  <si>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</si>
  <si>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</si>
  <si>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</si>
  <si>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</si>
  <si>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</si>
  <si>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</si>
  <si>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</si>
  <si>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</si>
  <si>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</si>
  <si>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</si>
  <si>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</si>
  <si>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</si>
  <si>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</si>
  <si>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</si>
  <si>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</si>
  <si>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</si>
  <si>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</si>
  <si>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</si>
  <si>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</si>
  <si>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</si>
  <si>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</si>
  <si>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</si>
  <si>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</si>
  <si>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</si>
  <si>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</si>
  <si>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</si>
  <si>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</si>
  <si>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</si>
  <si>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</si>
  <si>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</si>
  <si>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</si>
  <si>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</si>
  <si>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</si>
  <si>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</si>
  <si>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</si>
  <si>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</si>
  <si>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</si>
  <si>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</si>
  <si>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</si>
  <si>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</si>
  <si>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</si>
  <si>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</si>
  <si>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</si>
  <si>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</si>
  <si>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</si>
  <si>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</si>
  <si>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</si>
  <si>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</si>
  <si>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</si>
  <si>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</si>
  <si>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</si>
  <si>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</si>
  <si>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</si>
  <si>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</si>
  <si>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</si>
  <si>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</si>
  <si>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</si>
  <si>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</si>
  <si>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</si>
  <si>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</si>
  <si>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</si>
  <si>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</si>
  <si>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</si>
  <si>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</si>
  <si>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</si>
  <si>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</si>
  <si>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</si>
  <si>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</si>
  <si>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</si>
  <si>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</si>
  <si>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</si>
  <si>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</si>
  <si>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</si>
  <si>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</si>
  <si>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</si>
  <si>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</si>
  <si>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</si>
  <si>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</si>
  <si>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</si>
  <si>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</si>
  <si>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</si>
  <si>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</si>
  <si>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</si>
  <si>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</si>
  <si>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</si>
  <si>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</si>
  <si>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</si>
  <si>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</si>
  <si>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</si>
  <si>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</si>
  <si>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</si>
  <si>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</si>
  <si>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</si>
  <si>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</si>
  <si>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</si>
  <si>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</si>
  <si>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</si>
  <si>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</si>
  <si>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</si>
  <si>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</si>
  <si>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</si>
  <si>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</si>
  <si>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</si>
  <si>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</si>
  <si>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</si>
  <si>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</si>
  <si>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</si>
  <si>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</si>
  <si>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</si>
  <si>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</si>
  <si>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</si>
  <si>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</si>
  <si>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</si>
  <si>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</si>
  <si>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</si>
  <si>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</si>
  <si>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</si>
  <si>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</si>
  <si>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</si>
  <si>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</si>
  <si>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</si>
  <si>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</si>
  <si>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</si>
  <si>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</si>
  <si>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</si>
  <si>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</si>
  <si>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</si>
  <si>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</si>
  <si>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</si>
  <si>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</si>
  <si>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</si>
  <si>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</si>
  <si>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</si>
  <si>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</si>
  <si>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</si>
  <si>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</si>
  <si>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</si>
  <si>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</si>
  <si>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</si>
  <si>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</si>
  <si>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</si>
  <si>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</si>
  <si>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</si>
  <si>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</si>
  <si>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</si>
  <si>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</si>
  <si>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</si>
  <si>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</si>
  <si>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</si>
  <si>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</si>
  <si>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</si>
  <si>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</si>
  <si>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</si>
  <si>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</si>
  <si>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</si>
  <si>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</si>
  <si>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</si>
  <si>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</si>
  <si>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</si>
  <si>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</si>
  <si>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</si>
  <si>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</si>
  <si>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</si>
  <si>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</si>
  <si>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</si>
  <si>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</si>
  <si>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</si>
  <si>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</si>
  <si>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</si>
  <si>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</si>
  <si>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</si>
  <si>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</si>
  <si>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</si>
  <si>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</si>
  <si>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</si>
  <si>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</si>
  <si>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</si>
  <si>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</si>
  <si>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</si>
  <si>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</si>
  <si>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</si>
  <si>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</si>
  <si>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</si>
  <si>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</si>
  <si>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</si>
  <si>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</si>
  <si>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</si>
  <si>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</si>
  <si>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</si>
  <si>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</si>
  <si>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</si>
  <si>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</si>
  <si>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</si>
  <si>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</si>
  <si>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</si>
  <si>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</si>
  <si>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</si>
  <si>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</si>
  <si>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</si>
  <si>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</si>
  <si>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</si>
  <si>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</si>
  <si>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</si>
  <si>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</si>
  <si>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</si>
  <si>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</si>
  <si>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</si>
  <si>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</si>
  <si>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</si>
  <si>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</si>
  <si>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</si>
  <si>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</si>
  <si>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</si>
  <si>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</si>
  <si>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</si>
  <si>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</si>
  <si>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</si>
  <si>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</si>
  <si>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</si>
  <si>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</si>
  <si>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</si>
  <si>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</si>
  <si>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</si>
  <si>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</si>
  <si>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</si>
  <si>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</si>
  <si>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</si>
  <si>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</si>
  <si>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</si>
  <si>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</si>
  <si>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</si>
  <si>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</si>
  <si>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</si>
  <si>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</si>
  <si>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</si>
  <si>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</si>
  <si>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</si>
  <si>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</si>
  <si>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</si>
  <si>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</si>
  <si>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</si>
  <si>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</si>
  <si>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</si>
  <si>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</si>
  <si>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</si>
  <si>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</si>
  <si>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</si>
  <si>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</si>
  <si>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</si>
  <si>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</si>
  <si>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</si>
  <si>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</si>
  <si>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</si>
  <si>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</si>
  <si>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</si>
  <si>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</si>
  <si>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</si>
  <si>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</si>
  <si>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</si>
  <si>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</si>
  <si>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</si>
  <si>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</si>
  <si>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</si>
  <si>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</si>
  <si>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</si>
  <si>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</si>
  <si>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</si>
  <si>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</si>
  <si>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</si>
  <si>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</si>
  <si>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</si>
  <si>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</si>
  <si>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</si>
  <si>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</si>
  <si>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</si>
  <si>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</si>
  <si>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</si>
  <si>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</si>
  <si>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</si>
  <si>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</si>
  <si>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</si>
  <si>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</si>
  <si>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</si>
  <si>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</si>
  <si>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</si>
  <si>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</si>
  <si>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</si>
  <si>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</si>
  <si>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</si>
  <si>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</si>
  <si>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</si>
  <si>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</si>
  <si>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</si>
  <si>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</si>
  <si>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</si>
  <si>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</si>
  <si>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</si>
  <si>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</si>
  <si>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</si>
  <si>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</si>
  <si>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</si>
  <si>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</si>
  <si>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</si>
  <si>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</si>
  <si>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</si>
  <si>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</si>
  <si>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</si>
  <si>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</si>
  <si>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</si>
  <si>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</si>
  <si>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</si>
  <si>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</si>
  <si>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</si>
  <si>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</si>
  <si>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</si>
  <si>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</si>
  <si>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</si>
  <si>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</si>
  <si>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</si>
  <si>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</si>
  <si>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</si>
  <si>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</si>
  <si>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</si>
  <si>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</si>
  <si>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</si>
  <si>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</si>
  <si>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</si>
  <si>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</si>
  <si>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</si>
  <si>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</si>
  <si>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</si>
  <si>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</si>
  <si>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</si>
  <si>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</si>
  <si>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</si>
  <si>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</si>
  <si>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</si>
  <si>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</si>
  <si>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</si>
  <si>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</si>
  <si>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</si>
  <si>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</si>
  <si>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</si>
  <si>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</si>
  <si>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</si>
  <si>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</si>
  <si>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</si>
  <si>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</si>
  <si>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</si>
  <si>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</si>
  <si>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</si>
  <si>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</si>
  <si>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</si>
  <si>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</si>
  <si>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</si>
  <si>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</si>
  <si>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</si>
  <si>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</si>
  <si>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</si>
  <si>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</si>
  <si>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</si>
  <si>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</si>
  <si>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</si>
  <si>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</si>
  <si>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</si>
  <si>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</si>
  <si>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</si>
  <si>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</si>
  <si>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</si>
  <si>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</si>
  <si>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</si>
  <si>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</si>
  <si>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</si>
  <si>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</si>
  <si>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</si>
  <si>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</si>
  <si>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</si>
  <si>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</si>
  <si>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</si>
  <si>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</si>
  <si>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</si>
  <si>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</si>
  <si>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</si>
  <si>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</si>
  <si>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</si>
  <si>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</si>
  <si>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</si>
  <si>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</si>
  <si>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</si>
  <si>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</si>
  <si>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</si>
  <si>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</si>
  <si>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</si>
  <si>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</si>
  <si>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</si>
  <si>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</si>
  <si>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</si>
  <si>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</si>
  <si>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</si>
  <si>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</si>
  <si>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</si>
  <si>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</si>
  <si>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</si>
  <si>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</si>
  <si>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</si>
  <si>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</si>
  <si>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</si>
  <si>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</si>
  <si>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</si>
  <si>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</si>
  <si>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</si>
  <si>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</si>
  <si>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</si>
  <si>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</si>
  <si>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</si>
  <si>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</si>
  <si>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</si>
  <si>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</si>
  <si>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</si>
  <si>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</si>
  <si>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</si>
  <si>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</si>
  <si>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</si>
  <si>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</si>
  <si>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</si>
  <si>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</si>
  <si>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</si>
  <si>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</si>
  <si>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</si>
  <si>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</si>
  <si>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</si>
  <si>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</si>
  <si>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</si>
  <si>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</si>
  <si>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</si>
  <si>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</si>
  <si>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</si>
  <si>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</si>
  <si>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</si>
  <si>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</si>
  <si>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</si>
  <si>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</si>
  <si>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</si>
  <si>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</si>
  <si>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</si>
  <si>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</si>
  <si>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</si>
  <si>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</si>
  <si>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</si>
  <si>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</si>
  <si>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</si>
  <si>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</si>
  <si>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</si>
  <si>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</si>
  <si>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</si>
  <si>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</si>
  <si>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</si>
  <si>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</si>
  <si>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</si>
  <si>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</si>
  <si>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</si>
  <si>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</si>
  <si>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</si>
  <si>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</si>
  <si>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</si>
  <si>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</si>
  <si>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</si>
  <si>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</si>
  <si>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</si>
  <si>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</si>
  <si>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</si>
  <si>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</si>
  <si>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</si>
  <si>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</si>
  <si>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</si>
  <si>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</si>
  <si>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</si>
  <si>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</si>
  <si>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</si>
  <si>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</si>
  <si>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</si>
  <si>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</si>
  <si>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</si>
  <si>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</si>
  <si>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</si>
  <si>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</si>
  <si>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</si>
  <si>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</si>
  <si>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</si>
  <si>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</si>
  <si>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</si>
  <si>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</si>
  <si>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</si>
  <si>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</si>
  <si>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</si>
  <si>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</si>
  <si>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</si>
  <si>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</si>
  <si>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</si>
  <si>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</si>
  <si>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</si>
  <si>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</si>
  <si>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</si>
  <si>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</si>
  <si>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</si>
  <si>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</si>
  <si>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</si>
  <si>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</si>
  <si>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</si>
  <si>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</si>
  <si>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</si>
  <si>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</si>
  <si>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</si>
  <si>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</si>
  <si>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</si>
  <si>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</si>
  <si>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</si>
  <si>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</si>
  <si>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</si>
  <si>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</si>
  <si>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</si>
  <si>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</si>
  <si>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</si>
  <si>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</si>
  <si>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</si>
  <si>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</si>
  <si>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</si>
  <si>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</si>
  <si>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</si>
  <si>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</si>
  <si>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</si>
  <si>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</si>
  <si>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</si>
  <si>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</si>
  <si>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</si>
  <si>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</si>
  <si>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</si>
  <si>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</si>
  <si>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</si>
  <si>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</si>
  <si>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</si>
  <si>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</si>
  <si>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</si>
  <si>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</si>
  <si>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</si>
  <si>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</si>
  <si>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</si>
  <si>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</si>
  <si>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</si>
  <si>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</si>
  <si>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</si>
  <si>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</si>
  <si>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</si>
  <si>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</si>
  <si>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</si>
  <si>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</si>
  <si>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</si>
  <si>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</si>
  <si>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</si>
  <si>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</si>
  <si>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</si>
  <si>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</si>
  <si>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</si>
  <si>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</si>
  <si>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</si>
  <si>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</si>
  <si>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</si>
  <si>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</si>
  <si>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</si>
  <si>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</si>
  <si>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</si>
  <si>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</si>
  <si>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</si>
  <si>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</si>
  <si>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</si>
  <si>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</si>
  <si>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</si>
  <si>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</si>
  <si>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</si>
  <si>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</si>
  <si>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</si>
  <si>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</si>
  <si>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</si>
  <si>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</si>
  <si>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</si>
  <si>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</si>
  <si>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</si>
  <si>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</si>
  <si>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</si>
  <si>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</si>
  <si>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</si>
  <si>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</si>
  <si>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</si>
  <si>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</si>
  <si>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</si>
  <si>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</si>
  <si>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</si>
  <si>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</si>
  <si>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</si>
  <si>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</si>
  <si>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</si>
  <si>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</si>
  <si>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</si>
  <si>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</si>
  <si>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</si>
  <si>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</si>
  <si>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</si>
  <si>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</si>
  <si>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</si>
  <si>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</si>
  <si>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</si>
  <si>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</si>
  <si>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</si>
  <si>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</si>
  <si>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</si>
  <si>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</si>
  <si>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</si>
  <si>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</si>
  <si>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</si>
  <si>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</si>
  <si>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</si>
  <si>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</si>
  <si>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</si>
  <si>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</si>
  <si>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</si>
  <si>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</si>
  <si>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</si>
  <si>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</si>
  <si>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</si>
  <si>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</si>
  <si>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</si>
  <si>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</si>
  <si>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</si>
  <si>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</si>
  <si>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</si>
  <si>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</si>
  <si>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</si>
  <si>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</si>
  <si>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</si>
  <si>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</si>
  <si>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</si>
  <si>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</si>
  <si>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</si>
  <si>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</si>
  <si>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</si>
  <si>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</si>
  <si>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</si>
  <si>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</si>
  <si>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</si>
  <si>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</si>
  <si>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</si>
  <si>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</si>
  <si>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</si>
  <si>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</si>
  <si>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</si>
  <si>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</si>
  <si>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</si>
  <si>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</si>
  <si>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</si>
  <si>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</si>
  <si>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</si>
  <si>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</si>
  <si>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</si>
  <si>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</si>
  <si>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</si>
  <si>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</si>
  <si>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</si>
  <si>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</si>
  <si>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</si>
  <si>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</si>
  <si>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</si>
  <si>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</si>
  <si>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</si>
  <si>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</si>
  <si>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</si>
  <si>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</si>
  <si>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</si>
  <si>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</si>
  <si>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</si>
  <si>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</si>
  <si>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</si>
  <si>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</si>
  <si>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</si>
  <si>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</si>
  <si>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</si>
  <si>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</si>
  <si>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</si>
  <si>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</si>
  <si>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</si>
  <si>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</si>
  <si>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</si>
  <si>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</si>
  <si>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</si>
  <si>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</si>
  <si>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</si>
  <si>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</si>
  <si>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</si>
  <si>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</si>
  <si>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</si>
  <si>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</si>
  <si>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</si>
  <si>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</si>
  <si>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</si>
  <si>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</si>
  <si>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</si>
  <si>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</si>
  <si>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</si>
  <si>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</si>
  <si>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</si>
  <si>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</si>
  <si>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</si>
  <si>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</si>
  <si>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</si>
  <si>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</si>
  <si>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</si>
  <si>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</si>
  <si>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</si>
  <si>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</si>
  <si>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</si>
  <si>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</si>
  <si>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</si>
  <si>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</si>
  <si>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</si>
  <si>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</si>
  <si>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</si>
  <si>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</si>
  <si>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</si>
  <si>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</si>
  <si>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</si>
  <si>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</si>
  <si>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</si>
  <si>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</si>
  <si>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</si>
  <si>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</si>
  <si>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</si>
  <si>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</si>
  <si>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</si>
  <si>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</si>
  <si>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</si>
  <si>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</si>
  <si>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</si>
  <si>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</si>
  <si>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</si>
  <si>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</si>
  <si>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</si>
  <si>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</si>
  <si>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</si>
  <si>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</si>
  <si>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</si>
  <si>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</si>
  <si>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</si>
  <si>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</si>
  <si>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</si>
  <si>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</si>
  <si>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</si>
  <si>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</si>
  <si>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</si>
  <si>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</si>
  <si>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</si>
  <si>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</si>
  <si>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</si>
  <si>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</si>
  <si>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</si>
  <si>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</si>
  <si>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</si>
  <si>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</si>
  <si>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</si>
  <si>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</si>
  <si>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</si>
  <si>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</si>
  <si>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</si>
  <si>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</si>
  <si>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</si>
  <si>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</si>
  <si>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</si>
  <si>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</si>
  <si>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</si>
  <si>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</si>
  <si>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</si>
  <si>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</si>
  <si>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</si>
  <si>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</si>
  <si>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</si>
  <si>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</si>
  <si>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</si>
  <si>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</si>
  <si>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</si>
  <si>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</si>
  <si>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</si>
  <si>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</si>
  <si>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</si>
  <si>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</si>
  <si>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</si>
  <si>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</si>
  <si>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</si>
  <si>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</si>
  <si>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</si>
  <si>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</si>
  <si>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</si>
  <si>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</si>
  <si>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</si>
  <si>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</si>
  <si>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</si>
  <si>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</si>
  <si>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</si>
  <si>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</si>
  <si>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</si>
  <si>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</si>
  <si>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</si>
  <si>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</si>
  <si>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</si>
  <si>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</si>
  <si>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</si>
  <si>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</si>
  <si>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</si>
  <si>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</si>
  <si>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</si>
  <si>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</si>
  <si>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</si>
  <si>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</si>
  <si>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</si>
  <si>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</si>
  <si>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</si>
  <si>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</si>
  <si>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</si>
  <si>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</si>
  <si>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</si>
  <si>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</si>
  <si>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</si>
  <si>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</si>
  <si>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</si>
  <si>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</si>
  <si>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</si>
  <si>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</si>
  <si>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</si>
  <si>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</si>
  <si>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</si>
  <si>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</si>
  <si>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</si>
  <si>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</si>
  <si>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</si>
  <si>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</si>
  <si>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</si>
  <si>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</si>
  <si>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</si>
  <si>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</si>
  <si>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</si>
  <si>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</si>
  <si>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</si>
  <si>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</si>
  <si>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</si>
  <si>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</si>
  <si>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</si>
  <si>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</si>
  <si>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</si>
  <si>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</si>
  <si>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</si>
  <si>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</si>
  <si>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</si>
  <si>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</si>
  <si>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</si>
  <si>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</si>
  <si>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</si>
  <si>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</si>
  <si>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</si>
  <si>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</si>
  <si>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</si>
  <si>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</si>
  <si>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</si>
  <si>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</si>
  <si>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</si>
  <si>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</si>
  <si>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</si>
  <si>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</si>
  <si>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</si>
  <si>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</si>
  <si>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</si>
  <si>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</si>
  <si>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</si>
  <si>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</si>
  <si>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</si>
  <si>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</si>
  <si>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</si>
  <si>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</si>
  <si>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</si>
  <si>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</si>
  <si>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</si>
  <si>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</si>
  <si>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</si>
  <si>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</si>
  <si>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</si>
  <si>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</si>
  <si>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</si>
  <si>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</si>
  <si>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</si>
  <si>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</si>
  <si>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</si>
  <si>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</si>
  <si>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</si>
  <si>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</si>
  <si>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</si>
  <si>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</si>
  <si>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</si>
  <si>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</si>
  <si>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</si>
  <si>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</si>
  <si>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</si>
  <si>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</si>
  <si>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</si>
  <si>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</si>
  <si>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</si>
  <si>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</si>
  <si>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</si>
  <si>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</si>
  <si>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</si>
  <si>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</si>
  <si>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</si>
  <si>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</si>
  <si>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</si>
  <si>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</si>
  <si>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</si>
  <si>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</si>
  <si>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</si>
  <si>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</si>
  <si>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</si>
  <si>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</si>
  <si>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</si>
  <si>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</si>
  <si>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</si>
  <si>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</si>
  <si>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</si>
  <si>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</si>
  <si>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</si>
  <si>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</si>
  <si>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</si>
  <si>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</si>
  <si>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</si>
  <si>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</si>
  <si>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</si>
  <si>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</si>
  <si>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</si>
  <si>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</si>
  <si>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</si>
  <si>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</si>
  <si>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</si>
  <si>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</si>
  <si>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</si>
  <si>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</si>
  <si>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</si>
  <si>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</si>
  <si>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</si>
  <si>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</si>
  <si>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</si>
  <si>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</si>
  <si>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</si>
  <si>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</si>
  <si>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</si>
  <si>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</si>
  <si>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</si>
  <si>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</si>
  <si>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</si>
  <si>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</si>
  <si>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</si>
  <si>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</si>
  <si>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</si>
  <si>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</si>
  <si>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</si>
  <si>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</si>
  <si>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</si>
  <si>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</si>
  <si>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</si>
  <si>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</si>
  <si>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</si>
  <si>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</si>
  <si>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</si>
  <si>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</si>
  <si>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</si>
  <si>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</si>
  <si>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</si>
  <si>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</si>
  <si>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</si>
  <si>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</si>
  <si>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</si>
  <si>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</si>
  <si>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</si>
  <si>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</si>
  <si>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</si>
  <si>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</si>
  <si>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</si>
  <si>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</si>
  <si>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</si>
  <si>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</si>
  <si>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</si>
  <si>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</si>
  <si>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</si>
  <si>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</si>
  <si>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</si>
  <si>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</si>
  <si>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</si>
  <si>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</si>
  <si>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</si>
  <si>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</si>
  <si>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</si>
  <si>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</si>
  <si>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</si>
  <si>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</si>
  <si>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</si>
  <si>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</si>
  <si>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</si>
  <si>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</si>
  <si>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</si>
  <si>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</si>
  <si>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</si>
  <si>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</si>
  <si>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</si>
  <si>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</si>
  <si>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</si>
  <si>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</si>
  <si>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</si>
  <si>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</si>
  <si>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</si>
  <si>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</si>
  <si>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</si>
  <si>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</si>
  <si>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</si>
  <si>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</si>
  <si>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</si>
  <si>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</si>
  <si>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</si>
  <si>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</si>
  <si>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</si>
  <si>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</si>
  <si>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</si>
  <si>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</si>
  <si>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</si>
  <si>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</si>
  <si>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</si>
  <si>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</si>
  <si>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</si>
  <si>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</si>
  <si>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</si>
  <si>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</si>
  <si>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</si>
  <si>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</si>
  <si>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</si>
  <si>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</si>
  <si>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</si>
  <si>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</si>
  <si>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</si>
  <si>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</si>
  <si>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</si>
  <si>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</si>
  <si>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</si>
  <si>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</si>
  <si>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</si>
  <si>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</si>
  <si>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</si>
  <si>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</si>
  <si>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</si>
  <si>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</si>
  <si>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</si>
  <si>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</si>
  <si>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</si>
  <si>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</si>
  <si>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</si>
  <si>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</si>
  <si>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</si>
  <si>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</si>
  <si>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</si>
  <si>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</si>
  <si>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</si>
  <si>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</si>
  <si>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</si>
  <si>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</si>
  <si>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</si>
  <si>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</si>
  <si>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</si>
  <si>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</si>
  <si>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</si>
  <si>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</si>
  <si>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</si>
  <si>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</si>
  <si>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</si>
  <si>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</si>
  <si>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</si>
  <si>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</si>
  <si>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</si>
  <si>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</si>
  <si>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</si>
  <si>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</si>
  <si>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</si>
  <si>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</si>
  <si>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</si>
  <si>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</si>
  <si>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</si>
  <si>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</si>
  <si>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</si>
  <si>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</si>
  <si>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</si>
  <si>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</si>
  <si>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</si>
  <si>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</si>
  <si>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</si>
  <si>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</si>
  <si>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</si>
  <si>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</si>
  <si>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</si>
  <si>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</si>
  <si>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</si>
  <si>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</si>
  <si>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</si>
  <si>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</si>
  <si>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</si>
  <si>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</si>
  <si>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</si>
  <si>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</si>
  <si>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</si>
  <si>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</si>
  <si>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</si>
  <si>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</si>
  <si>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</si>
  <si>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</si>
  <si>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</si>
  <si>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</si>
  <si>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</si>
  <si>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</si>
  <si>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</si>
  <si>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</si>
  <si>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</si>
  <si>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</si>
  <si>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</si>
  <si>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</si>
  <si>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</si>
  <si>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</si>
  <si>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</si>
  <si>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</si>
  <si>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</si>
  <si>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</si>
  <si>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</si>
  <si>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</si>
  <si>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</si>
  <si>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</si>
  <si>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</si>
  <si>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</si>
  <si>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</si>
  <si>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</si>
  <si>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</si>
  <si>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</si>
  <si>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</si>
  <si>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</si>
  <si>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</si>
  <si>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</si>
  <si>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</si>
  <si>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</si>
  <si>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</si>
  <si>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</si>
  <si>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</si>
  <si>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</si>
  <si>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</si>
  <si>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</si>
  <si>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</si>
  <si>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</si>
  <si>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</si>
  <si>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</si>
  <si>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</si>
  <si>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</si>
  <si>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</si>
  <si>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</si>
  <si>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</si>
  <si>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</si>
  <si>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</si>
  <si>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</si>
  <si>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</si>
  <si>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</si>
  <si>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</si>
  <si>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</si>
  <si>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</si>
  <si>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</si>
  <si>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</si>
  <si>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</si>
  <si>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</si>
  <si>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</si>
  <si>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</si>
  <si>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</si>
  <si>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</si>
  <si>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</si>
  <si>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</si>
  <si>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</si>
  <si>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</si>
  <si>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</si>
  <si>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</si>
  <si>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</si>
  <si>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</si>
  <si>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</si>
  <si>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</si>
  <si>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</si>
  <si>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</si>
  <si>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</si>
  <si>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</si>
  <si>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</si>
  <si>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</si>
  <si>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</si>
  <si>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</si>
  <si>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</si>
  <si>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</si>
  <si>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</si>
  <si>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</si>
  <si>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</si>
  <si>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</si>
  <si>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</si>
  <si>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</si>
  <si>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</si>
  <si>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</si>
  <si>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</si>
  <si>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</si>
  <si>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</si>
  <si>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</si>
  <si>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</si>
  <si>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</si>
  <si>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</si>
  <si>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</si>
  <si>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</si>
  <si>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</si>
  <si>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</si>
  <si>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</si>
  <si>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</si>
  <si>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</si>
  <si>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</si>
  <si>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</si>
  <si>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</si>
  <si>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</si>
  <si>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</si>
  <si>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</si>
  <si>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</si>
  <si>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</si>
  <si>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</si>
  <si>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</si>
  <si>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</si>
  <si>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</si>
  <si>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</si>
  <si>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</si>
  <si>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</si>
  <si>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</si>
  <si>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</si>
  <si>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</si>
  <si>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</si>
  <si>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</si>
  <si>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</si>
  <si>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</si>
  <si>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</si>
  <si>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</si>
  <si>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</si>
  <si>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</si>
  <si>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</si>
  <si>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</si>
  <si>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</si>
  <si>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</si>
  <si>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</si>
  <si>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</si>
  <si>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</si>
  <si>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</si>
  <si>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</si>
  <si>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</si>
  <si>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</si>
  <si>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</si>
  <si>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</si>
  <si>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</si>
  <si>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</si>
  <si>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</si>
  <si>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</si>
  <si>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</si>
  <si>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</si>
  <si>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</si>
  <si>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</si>
  <si>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</si>
  <si>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</si>
  <si>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</si>
  <si>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</si>
  <si>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</si>
  <si>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</si>
  <si>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</si>
  <si>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</si>
  <si>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</si>
  <si>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</si>
  <si>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</si>
  <si>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</si>
  <si>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</si>
  <si>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</si>
  <si>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</si>
  <si>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</si>
  <si>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</si>
  <si>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</si>
  <si>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</si>
  <si>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</si>
  <si>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</si>
  <si>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</si>
  <si>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</si>
  <si>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</si>
  <si>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</si>
  <si>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</si>
  <si>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</si>
  <si>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</si>
  <si>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</si>
  <si>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</si>
  <si>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</si>
  <si>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</si>
  <si>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</si>
  <si>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</si>
  <si>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</si>
  <si>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</si>
  <si>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</si>
  <si>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</si>
  <si>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</si>
  <si>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</si>
  <si>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</si>
  <si>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</si>
  <si>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</si>
  <si>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</si>
  <si>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</si>
  <si>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</si>
  <si>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</si>
  <si>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</si>
  <si>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</si>
  <si>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</si>
  <si>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</si>
  <si>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</si>
  <si>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</si>
  <si>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</si>
  <si>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</si>
  <si>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</si>
  <si>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</si>
  <si>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</si>
  <si>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</si>
  <si>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</si>
  <si>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</si>
  <si>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</si>
  <si>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</si>
  <si>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</si>
  <si>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</si>
  <si>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</si>
  <si>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</si>
  <si>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</si>
  <si>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</si>
  <si>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</si>
  <si>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</si>
  <si>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</si>
  <si>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</si>
  <si>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</si>
  <si>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</si>
  <si>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</si>
  <si>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</si>
  <si>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</si>
  <si>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</si>
  <si>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</si>
  <si>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</si>
  <si>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</si>
  <si>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</si>
  <si>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</si>
  <si>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</si>
  <si>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</si>
  <si>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</si>
  <si>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</si>
  <si>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</si>
  <si>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</si>
  <si>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</si>
  <si>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</si>
  <si>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</si>
  <si>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</si>
  <si>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</si>
  <si>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</si>
  <si>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</si>
  <si>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</si>
  <si>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</si>
  <si>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</si>
  <si>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</si>
  <si>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</si>
  <si>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</si>
  <si>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</si>
  <si>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</si>
  <si>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</si>
  <si>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</si>
  <si>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</si>
  <si>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</si>
  <si>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</si>
  <si>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</si>
  <si>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</si>
  <si>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</si>
  <si>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</si>
  <si>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</si>
  <si>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</si>
  <si>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</si>
  <si>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</si>
  <si>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</si>
  <si>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</si>
  <si>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</si>
  <si>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</si>
  <si>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</si>
  <si>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</si>
  <si>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</si>
  <si>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</si>
  <si>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</si>
  <si>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</si>
  <si>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</si>
  <si>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</si>
  <si>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</si>
  <si>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</si>
  <si>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</si>
  <si>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</si>
  <si>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</si>
  <si>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</si>
  <si>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</si>
  <si>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</si>
  <si>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</si>
  <si>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</si>
  <si>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</si>
  <si>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</si>
  <si>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</si>
  <si>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</si>
  <si>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</si>
  <si>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</si>
  <si>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</si>
  <si>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</si>
  <si>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</si>
  <si>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</si>
  <si>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</si>
  <si>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</si>
  <si>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</si>
  <si>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</si>
  <si>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</si>
  <si>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</si>
  <si>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</si>
  <si>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</si>
  <si>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</si>
  <si>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</si>
  <si>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</si>
  <si>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</si>
  <si>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</si>
  <si>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</si>
  <si>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</si>
  <si>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</si>
  <si>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</si>
  <si>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</si>
  <si>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</si>
  <si>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</si>
  <si>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</si>
  <si>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</si>
  <si>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</si>
  <si>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</si>
  <si>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</si>
  <si>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</si>
  <si>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</si>
  <si>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</si>
  <si>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</si>
  <si>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</si>
  <si>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</si>
  <si>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</si>
  <si>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</si>
  <si>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</si>
  <si>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</si>
  <si>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</si>
  <si>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</si>
  <si>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</si>
  <si>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</si>
  <si>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</si>
  <si>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</si>
  <si>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</si>
  <si>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</si>
  <si>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</si>
  <si>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</si>
  <si>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</si>
  <si>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</si>
  <si>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</si>
  <si>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</si>
  <si>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</si>
  <si>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</si>
  <si>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</si>
  <si>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</si>
  <si>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</si>
  <si>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</si>
  <si>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</si>
  <si>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</si>
  <si>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</si>
  <si>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</si>
  <si>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</si>
  <si>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</si>
  <si>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</si>
  <si>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</si>
  <si>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</si>
  <si>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</si>
  <si>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</si>
  <si>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</si>
  <si>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</si>
  <si>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</si>
  <si>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</si>
  <si>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</si>
  <si>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</si>
  <si>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</si>
  <si>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</si>
  <si>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</si>
  <si>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</si>
  <si>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</si>
  <si>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</si>
  <si>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</si>
  <si>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</si>
  <si>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</si>
  <si>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</si>
  <si>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</si>
  <si>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</si>
  <si>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</si>
  <si>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</si>
  <si>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</si>
  <si>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</si>
  <si>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</si>
  <si>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</si>
  <si>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</si>
  <si>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</si>
  <si>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</si>
  <si>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</si>
  <si>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</si>
  <si>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</si>
  <si>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</si>
  <si>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</si>
  <si>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</si>
  <si>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</si>
  <si>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</si>
  <si>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</si>
  <si>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</si>
  <si>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</si>
  <si>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</si>
  <si>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</si>
  <si>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</si>
  <si>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</si>
  <si>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</si>
  <si>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</si>
  <si>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</si>
  <si>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</si>
  <si>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</si>
  <si>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</si>
  <si>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</si>
  <si>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</si>
  <si>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</si>
  <si>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</si>
  <si>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</si>
  <si>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</si>
  <si>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</si>
  <si>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</si>
  <si>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</si>
  <si>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</si>
  <si>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</si>
  <si>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</si>
  <si>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</si>
  <si>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</si>
  <si>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</si>
  <si>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</si>
  <si>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</si>
  <si>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</si>
  <si>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</si>
  <si>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</si>
  <si>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</si>
  <si>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</si>
  <si>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</si>
  <si>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</si>
  <si>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</si>
  <si>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</si>
  <si>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</si>
  <si>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</si>
  <si>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</si>
  <si>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</si>
  <si>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</si>
  <si>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</si>
  <si>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</si>
  <si>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</si>
  <si>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</si>
  <si>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</si>
  <si>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</si>
  <si>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</si>
  <si>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</si>
  <si>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</si>
  <si>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</si>
  <si>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</si>
  <si>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</si>
  <si>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</si>
  <si>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</si>
  <si>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</si>
  <si>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</si>
  <si>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</si>
  <si>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</si>
  <si>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</si>
  <si>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</si>
  <si>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</si>
  <si>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</si>
  <si>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</si>
  <si>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</si>
  <si>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</si>
  <si>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</si>
  <si>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</si>
  <si>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</si>
  <si>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</si>
  <si>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</si>
  <si>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</si>
  <si>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</si>
  <si>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</si>
  <si>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</si>
  <si>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</si>
  <si>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</si>
  <si>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</si>
  <si>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</si>
  <si>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</si>
  <si>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</si>
  <si>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</si>
  <si>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</si>
  <si>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</si>
  <si>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</si>
  <si>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</si>
  <si>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</si>
  <si>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</si>
  <si>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</si>
  <si>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</si>
  <si>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</si>
  <si>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</si>
  <si>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</si>
  <si>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</si>
  <si>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</si>
  <si>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</si>
  <si>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</si>
  <si>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</si>
  <si>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</si>
  <si>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</si>
  <si>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</si>
  <si>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</si>
  <si>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</si>
  <si>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</si>
  <si>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</si>
  <si>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</si>
  <si>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</si>
  <si>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</si>
  <si>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</si>
  <si>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</si>
  <si>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</si>
  <si>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</si>
  <si>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</si>
  <si>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</si>
  <si>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</si>
  <si>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</si>
  <si>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</si>
  <si>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</si>
  <si>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</si>
  <si>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</si>
  <si>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</si>
  <si>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</si>
  <si>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</si>
  <si>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</si>
  <si>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</si>
  <si>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</si>
  <si>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</si>
  <si>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</si>
  <si>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</si>
  <si>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</si>
  <si>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</si>
  <si>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</si>
  <si>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</si>
  <si>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</si>
  <si>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</si>
  <si>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</si>
  <si>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</si>
  <si>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</si>
  <si>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</si>
  <si>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</si>
  <si>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</si>
  <si>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</si>
  <si>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</si>
  <si>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</si>
  <si>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</si>
  <si>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</si>
  <si>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</si>
  <si>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</si>
  <si>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</si>
  <si>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</si>
  <si>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</si>
  <si>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</si>
  <si>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</si>
  <si>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</si>
  <si>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</si>
  <si>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</si>
  <si>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</si>
  <si>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</si>
  <si>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</si>
  <si>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</si>
  <si>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</si>
  <si>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</si>
  <si>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</si>
  <si>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</si>
  <si>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</si>
  <si>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</si>
  <si>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</si>
  <si>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</si>
  <si>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</si>
  <si>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</si>
  <si>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</si>
  <si>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</si>
  <si>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</si>
  <si>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</si>
  <si>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</si>
  <si>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</si>
  <si>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</si>
  <si>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</si>
  <si>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</si>
  <si>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</si>
  <si>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</si>
  <si>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</si>
  <si>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</si>
  <si>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</si>
  <si>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</si>
  <si>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</si>
  <si>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</si>
  <si>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</si>
  <si>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</si>
  <si>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</si>
  <si>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</si>
  <si>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</si>
  <si>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</si>
  <si>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</si>
  <si>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</si>
  <si>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</si>
  <si>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</si>
  <si>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</si>
  <si>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</si>
  <si>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</si>
  <si>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</si>
  <si>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</si>
  <si>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</si>
  <si>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</si>
  <si>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</si>
  <si>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</si>
  <si>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</si>
  <si>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</si>
  <si>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</si>
  <si>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</si>
  <si>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</si>
  <si>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</si>
  <si>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</si>
  <si>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</si>
  <si>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</si>
  <si>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</si>
  <si>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</si>
  <si>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</si>
  <si>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</si>
  <si>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</si>
  <si>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</si>
  <si>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</si>
  <si>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</si>
  <si>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</si>
  <si>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</si>
  <si>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</si>
  <si>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</si>
  <si>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</si>
  <si>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</si>
  <si>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</si>
  <si>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</si>
  <si>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</si>
  <si>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</si>
  <si>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</si>
  <si>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</si>
  <si>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</si>
  <si>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</si>
  <si>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</si>
  <si>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</si>
  <si>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</si>
  <si>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</si>
  <si>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</si>
  <si>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</si>
  <si>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</si>
  <si>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</si>
  <si>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</si>
  <si>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</si>
  <si>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</si>
  <si>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</si>
  <si>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</si>
  <si>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</si>
  <si>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</si>
  <si>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</si>
  <si>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</si>
  <si>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</si>
  <si>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</si>
  <si>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</si>
  <si>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</si>
  <si>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</si>
  <si>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</si>
  <si>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</si>
  <si>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</si>
  <si>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</si>
  <si>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</si>
  <si>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</si>
  <si>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</si>
  <si>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</si>
  <si>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</si>
  <si>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</si>
  <si>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</si>
  <si>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</si>
  <si>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</si>
  <si>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</si>
  <si>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</si>
  <si>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</si>
  <si>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</si>
  <si>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</si>
  <si>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</si>
  <si>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</si>
  <si>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</si>
  <si>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</si>
  <si>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</si>
  <si>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</si>
  <si>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</si>
  <si>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</si>
  <si>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</si>
  <si>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</si>
  <si>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</si>
  <si>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</si>
  <si>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</si>
  <si>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</si>
  <si>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</si>
  <si>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</si>
  <si>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</si>
  <si>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</si>
  <si>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</si>
  <si>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</si>
  <si>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</si>
  <si>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</si>
  <si>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</si>
  <si>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</si>
  <si>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</si>
  <si>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</si>
  <si>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</si>
  <si>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</si>
  <si>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</si>
  <si>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</si>
  <si>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</si>
  <si>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</si>
  <si>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</si>
  <si>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</si>
  <si>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</si>
  <si>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</si>
  <si>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</si>
  <si>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</si>
  <si>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</si>
  <si>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</si>
  <si>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</si>
  <si>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</si>
  <si>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</si>
  <si>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</si>
  <si>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</si>
  <si>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</si>
  <si>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</si>
  <si>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</si>
  <si>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</si>
  <si>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</si>
  <si>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</si>
  <si>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</si>
  <si>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</si>
  <si>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</si>
  <si>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</si>
  <si>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</si>
  <si>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</si>
  <si>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</si>
  <si>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</si>
  <si>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</si>
  <si>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</si>
  <si>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</si>
  <si>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</si>
  <si>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</si>
  <si>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</si>
  <si>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</si>
  <si>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</si>
  <si>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</si>
  <si>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</si>
  <si>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</si>
  <si>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</si>
  <si>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</si>
  <si>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</si>
  <si>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</si>
  <si>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</si>
  <si>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</si>
  <si>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</si>
  <si>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</si>
  <si>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</si>
  <si>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</si>
  <si>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</si>
  <si>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</si>
  <si>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</si>
  <si>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</si>
  <si>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</si>
  <si>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</si>
  <si>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</si>
  <si>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</si>
  <si>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</si>
  <si>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</si>
  <si>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</si>
  <si>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</si>
  <si>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</si>
  <si>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</si>
  <si>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</si>
  <si>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</si>
  <si>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</si>
  <si>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</si>
  <si>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</si>
  <si>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</si>
  <si>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</si>
  <si>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</si>
  <si>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</si>
  <si>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</si>
  <si>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</si>
  <si>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</si>
  <si>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</si>
  <si>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</si>
  <si>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</si>
  <si>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</si>
  <si>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</si>
  <si>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</si>
  <si>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</si>
  <si>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</si>
  <si>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</si>
  <si>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</si>
  <si>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</si>
  <si>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</si>
  <si>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</si>
  <si>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</si>
  <si>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</si>
  <si>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</si>
  <si>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</si>
  <si>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</si>
  <si>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</si>
  <si>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</si>
  <si>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</si>
  <si>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</si>
  <si>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</si>
  <si>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</si>
  <si>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</si>
  <si>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</si>
  <si>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</si>
  <si>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</si>
  <si>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</si>
  <si>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</si>
  <si>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</si>
  <si>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</si>
  <si>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</si>
  <si>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</si>
  <si>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</si>
  <si>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</si>
  <si>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</si>
  <si>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</si>
  <si>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</si>
  <si>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</si>
  <si>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</si>
  <si>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</si>
  <si>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</si>
  <si>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</si>
  <si>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</si>
  <si>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</si>
  <si>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</si>
  <si>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</si>
  <si>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</si>
  <si>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</si>
  <si>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</si>
  <si>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</si>
  <si>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</si>
  <si>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</si>
  <si>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</si>
  <si>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</si>
  <si>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</si>
  <si>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</si>
  <si>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</si>
  <si>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</si>
  <si>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</si>
  <si>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</si>
  <si>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</si>
  <si>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</si>
  <si>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</si>
  <si>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</si>
  <si>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</si>
  <si>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</si>
  <si>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</si>
  <si>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</si>
  <si>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</si>
  <si>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</si>
  <si>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</si>
  <si>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</si>
  <si>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</si>
  <si>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</si>
  <si>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</si>
  <si>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</si>
  <si>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</si>
  <si>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</si>
  <si>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</si>
  <si>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</si>
  <si>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</si>
  <si>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</si>
  <si>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</si>
  <si>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</si>
  <si>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</si>
  <si>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</si>
  <si>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</si>
  <si>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</si>
  <si>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</si>
  <si>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</si>
  <si>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</si>
  <si>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</si>
  <si>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</si>
  <si>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</si>
  <si>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</si>
  <si>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</si>
  <si>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</si>
  <si>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</si>
  <si>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</si>
  <si>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</si>
  <si>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</si>
  <si>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</si>
  <si>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</si>
  <si>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</si>
  <si>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</si>
  <si>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</si>
  <si>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</si>
  <si>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</si>
  <si>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</si>
  <si>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</si>
  <si>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</si>
  <si>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</si>
  <si>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</si>
  <si>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</si>
  <si>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</si>
  <si>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</si>
  <si>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</si>
  <si>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</si>
  <si>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</si>
  <si>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</si>
  <si>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</si>
  <si>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</si>
  <si>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</si>
  <si>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</si>
  <si>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</si>
  <si>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</si>
  <si>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</si>
  <si>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</si>
  <si>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</si>
  <si>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</si>
  <si>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</si>
  <si>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</si>
  <si>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</si>
  <si>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</si>
  <si>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</si>
  <si>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</si>
  <si>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</si>
  <si>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</si>
  <si>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</si>
  <si>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</si>
  <si>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</si>
  <si>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</si>
  <si>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</si>
  <si>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</si>
  <si>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</si>
  <si>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</si>
  <si>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</si>
  <si>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</si>
  <si>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</si>
  <si>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</si>
  <si>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</si>
  <si>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</si>
  <si>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</si>
  <si>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</si>
  <si>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</si>
  <si>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</si>
  <si>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</si>
  <si>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</si>
  <si>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</si>
  <si>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</si>
  <si>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</si>
  <si>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</si>
  <si>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</si>
  <si>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</si>
  <si>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</si>
  <si>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</si>
  <si>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</si>
  <si>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</si>
  <si>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</si>
  <si>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</si>
  <si>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</si>
  <si>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</si>
  <si>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</si>
  <si>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</si>
  <si>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</si>
  <si>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</si>
  <si>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</si>
  <si>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</si>
  <si>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</si>
  <si>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</si>
  <si>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</si>
  <si>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</si>
  <si>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</si>
  <si>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</si>
  <si>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</si>
  <si>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</si>
  <si>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</si>
  <si>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</si>
  <si>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</si>
  <si>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</si>
  <si>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</si>
  <si>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</si>
  <si>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</si>
  <si>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</si>
  <si>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</si>
  <si>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</si>
  <si>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</si>
  <si>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</si>
  <si>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</si>
  <si>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</si>
  <si>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</si>
  <si>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</si>
  <si>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</si>
  <si>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</si>
  <si>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</si>
  <si>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</si>
  <si>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</si>
  <si>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</si>
  <si>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</si>
  <si>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</si>
  <si>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</si>
  <si>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</si>
  <si>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</si>
  <si>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</si>
  <si>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</si>
  <si>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</si>
  <si>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</si>
  <si>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</si>
  <si>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</si>
  <si>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</si>
  <si>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</si>
  <si>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</si>
  <si>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</si>
  <si>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</si>
  <si>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</si>
  <si>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</si>
  <si>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</si>
  <si>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</si>
  <si>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</si>
  <si>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</si>
  <si>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</si>
  <si>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</si>
  <si>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</si>
  <si>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</si>
  <si>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</si>
  <si>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</si>
  <si>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</si>
  <si>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</si>
  <si>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</si>
  <si>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</si>
  <si>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</si>
  <si>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</si>
  <si>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</si>
  <si>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</si>
  <si>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</si>
  <si>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</si>
  <si>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</si>
  <si>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</si>
  <si>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</si>
  <si>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</si>
  <si>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</si>
  <si>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</si>
  <si>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</si>
  <si>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</si>
  <si>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</si>
  <si>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</si>
  <si>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</si>
  <si>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</si>
  <si>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</si>
  <si>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</si>
  <si>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</si>
  <si>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</si>
  <si>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</si>
  <si>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</si>
  <si>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</si>
  <si>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</si>
  <si>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</si>
  <si>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</si>
  <si>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</si>
  <si>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</si>
  <si>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</si>
  <si>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</si>
  <si>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</si>
  <si>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</si>
  <si>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</si>
  <si>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</si>
  <si>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</si>
  <si>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</si>
  <si>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</si>
  <si>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</si>
  <si>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</si>
  <si>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</si>
  <si>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</si>
  <si>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</si>
  <si>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</si>
  <si>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</si>
  <si>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</si>
  <si>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</si>
  <si>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</si>
  <si>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</si>
  <si>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</si>
  <si>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</si>
  <si>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</si>
  <si>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</si>
  <si>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</si>
  <si>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</si>
  <si>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</si>
  <si>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</si>
  <si>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</si>
  <si>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</si>
  <si>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</si>
  <si>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</si>
  <si>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</si>
  <si>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</si>
  <si>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</si>
  <si>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</si>
  <si>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</si>
  <si>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</si>
  <si>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</si>
  <si>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</si>
  <si>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</si>
  <si>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</si>
  <si>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</si>
  <si>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</si>
  <si>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</si>
  <si>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</si>
  <si>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</si>
  <si>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</si>
  <si>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</si>
  <si>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</si>
  <si>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</si>
  <si>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</si>
  <si>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</si>
  <si>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</si>
  <si>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</si>
  <si>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</si>
  <si>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</si>
  <si>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</si>
  <si>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</si>
  <si>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</si>
  <si>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</si>
  <si>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</si>
  <si>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</si>
  <si>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</si>
  <si>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</si>
  <si>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</si>
  <si>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</si>
  <si>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</si>
  <si>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</si>
  <si>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</si>
  <si>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</si>
  <si>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</si>
  <si>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</si>
  <si>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</si>
  <si>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</si>
  <si>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</si>
  <si>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</si>
  <si>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</si>
  <si>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</si>
  <si>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</si>
  <si>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</si>
  <si>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</si>
  <si>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</si>
  <si>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</si>
  <si>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</si>
  <si>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</si>
  <si>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</si>
  <si>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</si>
  <si>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</si>
  <si>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</si>
  <si>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</si>
  <si>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</si>
  <si>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</si>
  <si>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</si>
  <si>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</si>
  <si>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</si>
  <si>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</si>
  <si>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</si>
  <si>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</si>
  <si>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</si>
  <si>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</si>
  <si>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</si>
  <si>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</si>
  <si>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</si>
  <si>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</si>
  <si>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</si>
  <si>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</si>
  <si>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</si>
  <si>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</si>
  <si>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</si>
  <si>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</si>
  <si>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</si>
  <si>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</si>
  <si>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</si>
  <si>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</si>
  <si>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</si>
  <si>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</si>
  <si>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</si>
  <si>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</si>
  <si>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</si>
  <si>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</si>
  <si>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</si>
  <si>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</si>
  <si>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</si>
  <si>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</si>
  <si>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</si>
  <si>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</si>
  <si>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</si>
  <si>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</si>
  <si>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</si>
  <si>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</si>
  <si>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</si>
  <si>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</si>
  <si>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</si>
  <si>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</si>
  <si>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</si>
  <si>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</si>
  <si>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</si>
  <si>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</si>
  <si>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</si>
  <si>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</si>
  <si>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</si>
  <si>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</si>
  <si>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</si>
  <si>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</si>
  <si>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</si>
  <si>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</si>
  <si>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</si>
  <si>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</si>
  <si>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</si>
  <si>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</si>
  <si>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</si>
  <si>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</si>
  <si>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</si>
  <si>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</si>
  <si>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</si>
  <si>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</si>
  <si>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</si>
  <si>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</si>
  <si>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</si>
  <si>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</si>
  <si>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</si>
  <si>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</si>
  <si>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</si>
  <si>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</si>
  <si>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</si>
  <si>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</si>
  <si>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</si>
  <si>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</si>
  <si>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</si>
  <si>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</si>
  <si>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</si>
  <si>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</si>
  <si>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</si>
  <si>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</si>
  <si>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</si>
  <si>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</si>
  <si>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</si>
  <si>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</si>
  <si>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</si>
  <si>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</si>
  <si>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</si>
  <si>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</si>
  <si>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</si>
  <si>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</si>
  <si>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</si>
  <si>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</si>
  <si>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</si>
  <si>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</si>
  <si>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</si>
  <si>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</si>
  <si>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</si>
  <si>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</si>
  <si>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</si>
  <si>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</si>
  <si>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</si>
  <si>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</si>
  <si>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</si>
  <si>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</si>
  <si>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</si>
  <si>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</si>
  <si>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</si>
  <si>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</si>
  <si>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</si>
  <si>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</si>
  <si>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</si>
  <si>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</si>
  <si>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</si>
  <si>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</si>
  <si>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</si>
  <si>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</si>
  <si>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</si>
  <si>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</si>
  <si>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</si>
  <si>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</si>
  <si>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</si>
  <si>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</si>
  <si>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</si>
  <si>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</si>
  <si>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</si>
  <si>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</si>
  <si>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</si>
  <si>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</si>
  <si>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</si>
  <si>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</si>
  <si>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</si>
  <si>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</si>
  <si>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</si>
  <si>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</si>
  <si>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</si>
  <si>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</si>
  <si>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</si>
  <si>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</si>
  <si>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</si>
  <si>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</si>
  <si>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</si>
  <si>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</si>
  <si>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</si>
  <si>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</si>
  <si>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</si>
  <si>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</si>
  <si>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</si>
  <si>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</si>
  <si>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</si>
  <si>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</si>
  <si>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</si>
  <si>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</si>
  <si>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</si>
  <si>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</si>
  <si>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</si>
  <si>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</si>
  <si>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</si>
  <si>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</si>
  <si>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</si>
  <si>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</si>
  <si>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</si>
  <si>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</si>
  <si>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</si>
  <si>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</si>
  <si>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</si>
  <si>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</si>
  <si>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</si>
  <si>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</si>
  <si>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</si>
  <si>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</si>
  <si>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</si>
  <si>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</si>
  <si>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</si>
  <si>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</si>
  <si>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</si>
  <si>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</si>
  <si>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</si>
  <si>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</si>
  <si>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</si>
  <si>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</si>
  <si>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</si>
  <si>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</si>
  <si>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</si>
  <si>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</si>
  <si>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</si>
  <si>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</si>
  <si>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</si>
  <si>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</si>
  <si>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</si>
  <si>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</si>
  <si>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</si>
  <si>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</si>
  <si>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</si>
  <si>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</si>
  <si>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</si>
  <si>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</si>
  <si>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</si>
  <si>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</si>
  <si>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</si>
  <si>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</si>
  <si>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</si>
  <si>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</si>
  <si>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</si>
  <si>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</si>
  <si>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</si>
  <si>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</si>
  <si>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</si>
  <si>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</si>
  <si>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</si>
  <si>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</si>
  <si>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</si>
  <si>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</si>
  <si>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</si>
  <si>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</si>
  <si>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</si>
  <si>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</si>
  <si>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</si>
  <si>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</si>
  <si>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</si>
  <si>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</si>
  <si>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</si>
  <si>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</si>
  <si>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</si>
  <si>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</si>
  <si>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</si>
  <si>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</si>
  <si>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</si>
  <si>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</si>
  <si>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</si>
  <si>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</si>
  <si>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</si>
  <si>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</si>
  <si>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</si>
  <si>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</si>
  <si>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</si>
  <si>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</si>
  <si>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</si>
  <si>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</si>
  <si>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</si>
  <si>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</si>
  <si>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</si>
  <si>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</si>
  <si>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</si>
  <si>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</si>
  <si>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</si>
  <si>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</si>
  <si>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</si>
  <si>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</si>
  <si>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</si>
  <si>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</si>
  <si>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</si>
  <si>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</si>
  <si>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</si>
  <si>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</si>
  <si>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</si>
  <si>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</si>
  <si>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</si>
  <si>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</si>
  <si>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</si>
  <si>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</si>
  <si>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</si>
  <si>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</si>
  <si>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</si>
  <si>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</si>
  <si>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</si>
  <si>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</si>
  <si>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</si>
  <si>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</si>
  <si>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</si>
  <si>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</si>
  <si>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</si>
  <si>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</si>
  <si>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</si>
  <si>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</si>
  <si>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</si>
  <si>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</si>
  <si>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</si>
  <si>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</si>
  <si>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</si>
  <si>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</si>
  <si>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</si>
  <si>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</si>
  <si>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</si>
  <si>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</si>
  <si>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</si>
  <si>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</si>
  <si>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</si>
  <si>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</si>
  <si>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</si>
  <si>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</si>
  <si>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</si>
  <si>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</si>
  <si>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</si>
  <si>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</si>
  <si>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</si>
  <si>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</si>
  <si>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</si>
  <si>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</si>
  <si>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</si>
  <si>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</si>
  <si>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</si>
  <si>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</si>
  <si>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</si>
  <si>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</si>
  <si>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</si>
  <si>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</si>
  <si>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</si>
  <si>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</si>
  <si>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</si>
  <si>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</si>
  <si>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</si>
  <si>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</si>
  <si>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</si>
  <si>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</si>
  <si>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</si>
  <si>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</si>
  <si>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</si>
  <si>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</si>
  <si>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</si>
  <si>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</si>
  <si>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</si>
  <si>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</si>
  <si>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</si>
  <si>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</si>
  <si>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</si>
  <si>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</si>
  <si>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</si>
  <si>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</si>
  <si>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</si>
  <si>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</si>
  <si>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</si>
  <si>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</si>
  <si>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</si>
  <si>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</si>
  <si>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</si>
  <si>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</si>
  <si>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</si>
  <si>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</si>
  <si>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</si>
  <si>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</si>
  <si>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</si>
  <si>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</si>
  <si>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</si>
  <si>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</si>
  <si>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</si>
  <si>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</si>
  <si>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</si>
  <si>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</si>
  <si>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</si>
  <si>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</si>
  <si>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</si>
  <si>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</si>
  <si>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</si>
  <si>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</si>
  <si>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</si>
  <si>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</si>
  <si>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</si>
  <si>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</si>
  <si>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</si>
  <si>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</si>
  <si>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</si>
  <si>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</si>
  <si>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</si>
  <si>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</si>
  <si>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</si>
  <si>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</si>
  <si>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</si>
  <si>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</si>
  <si>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</si>
  <si>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</si>
  <si>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</si>
  <si>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</si>
  <si>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</si>
  <si>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</si>
  <si>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</si>
  <si>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</si>
  <si>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</si>
  <si>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</si>
  <si>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</si>
  <si>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</si>
  <si>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</si>
  <si>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</si>
  <si>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</si>
  <si>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</si>
  <si>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</si>
  <si>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</si>
  <si>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</si>
  <si>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</si>
  <si>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</si>
  <si>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</si>
  <si>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</si>
  <si>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</si>
  <si>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</si>
  <si>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</si>
  <si>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</si>
  <si>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</si>
  <si>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</si>
  <si>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</si>
  <si>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</si>
  <si>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</si>
  <si>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</si>
  <si>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</si>
  <si>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</si>
  <si>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</si>
  <si>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</si>
  <si>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</si>
  <si>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</si>
  <si>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</si>
  <si>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</si>
  <si>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</si>
  <si>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</si>
  <si>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</si>
  <si>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</si>
  <si>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</si>
  <si>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</si>
  <si>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</si>
  <si>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</si>
  <si>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</si>
  <si>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</si>
  <si>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</si>
  <si>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</si>
  <si>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</si>
  <si>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</si>
  <si>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</si>
  <si>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</si>
  <si>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</si>
  <si>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</si>
  <si>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</si>
  <si>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</si>
  <si>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</si>
  <si>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</si>
  <si>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</si>
  <si>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</si>
  <si>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</si>
  <si>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</si>
  <si>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</si>
  <si>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</si>
  <si>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</si>
  <si>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</si>
  <si>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</si>
  <si>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</si>
  <si>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</si>
  <si>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</si>
  <si>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</si>
  <si>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</si>
  <si>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</si>
  <si>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</si>
  <si>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</si>
  <si>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</si>
  <si>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</si>
  <si>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</si>
  <si>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</si>
  <si>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</si>
  <si>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</si>
  <si>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</si>
  <si>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</si>
  <si>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</si>
  <si>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</si>
  <si>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</si>
  <si>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</si>
  <si>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</si>
  <si>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</si>
  <si>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</si>
  <si>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</si>
  <si>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</si>
  <si>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</si>
  <si>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</si>
  <si>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</si>
  <si>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</si>
  <si>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</si>
  <si>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</si>
  <si>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</si>
  <si>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</si>
  <si>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</si>
  <si>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</si>
  <si>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</si>
  <si>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</si>
  <si>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</si>
  <si>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</si>
  <si>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</si>
  <si>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</si>
  <si>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</si>
  <si>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</si>
  <si>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</si>
  <si>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</si>
  <si>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</si>
  <si>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</si>
  <si>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</si>
  <si>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</si>
  <si>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</si>
  <si>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</si>
  <si>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</si>
  <si>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</si>
  <si>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</si>
  <si>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</si>
  <si>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</si>
  <si>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</si>
  <si>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</si>
  <si>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</si>
  <si>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</si>
  <si>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</si>
  <si>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</si>
  <si>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</si>
  <si>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</si>
  <si>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</si>
  <si>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</si>
  <si>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</si>
  <si>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</si>
  <si>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</si>
  <si>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</si>
  <si>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</si>
  <si>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</si>
  <si>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</si>
  <si>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</si>
  <si>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</si>
  <si>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</si>
  <si>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</si>
  <si>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</si>
  <si>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</si>
  <si>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</si>
  <si>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</si>
  <si>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</si>
  <si>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</si>
  <si>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</si>
  <si>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</si>
  <si>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</si>
  <si>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</si>
  <si>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</si>
  <si>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</si>
  <si>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</si>
  <si>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</si>
  <si>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</si>
  <si>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</si>
  <si>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</si>
  <si>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</si>
  <si>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</si>
  <si>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</si>
  <si>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</si>
  <si>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</si>
  <si>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</si>
  <si>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</si>
  <si>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</si>
  <si>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</si>
  <si>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</si>
  <si>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</si>
  <si>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</si>
  <si>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</si>
  <si>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</si>
  <si>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</si>
  <si>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</si>
  <si>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</si>
  <si>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</si>
  <si>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</si>
  <si>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</si>
  <si>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</si>
  <si>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</si>
  <si>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</si>
  <si>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</si>
  <si>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</si>
  <si>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</si>
  <si>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</si>
  <si>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</si>
  <si>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</si>
  <si>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</si>
  <si>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</si>
  <si>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</si>
  <si>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</si>
  <si>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</si>
  <si>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</si>
  <si>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</si>
  <si>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</si>
  <si>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</si>
  <si>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</si>
  <si>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</si>
  <si>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</si>
  <si>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</si>
  <si>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</si>
  <si>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</si>
  <si>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</si>
  <si>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</si>
  <si>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</si>
  <si>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</si>
  <si>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</si>
  <si>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</si>
  <si>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</si>
  <si>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</si>
  <si>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</si>
  <si>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</si>
  <si>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</si>
  <si>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</si>
  <si>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</si>
  <si>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</si>
  <si>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</si>
  <si>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</si>
  <si>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</si>
  <si>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</si>
  <si>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</si>
  <si>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</si>
  <si>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</si>
  <si>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</si>
  <si>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</si>
  <si>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</si>
  <si>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</si>
  <si>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</si>
  <si>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</si>
  <si>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</si>
  <si>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</si>
  <si>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</si>
  <si>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</si>
  <si>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</si>
  <si>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</si>
  <si>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</si>
  <si>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</si>
  <si>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</si>
  <si>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</si>
  <si>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</si>
  <si>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</si>
  <si>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</si>
  <si>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</si>
  <si>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</si>
  <si>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</si>
  <si>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</si>
  <si>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</si>
  <si>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</si>
  <si>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</si>
  <si>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</si>
  <si>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</si>
  <si>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</si>
  <si>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</si>
  <si>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</si>
  <si>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</si>
  <si>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</si>
  <si>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</si>
  <si>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</si>
  <si>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</si>
  <si>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</si>
  <si>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</si>
  <si>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</si>
  <si>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</si>
  <si>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</si>
  <si>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</si>
  <si>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</si>
  <si>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</si>
  <si>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</si>
  <si>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</si>
  <si>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</si>
  <si>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</si>
  <si>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</si>
  <si>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</si>
  <si>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</si>
  <si>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</si>
  <si>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</si>
  <si>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</si>
  <si>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</si>
  <si>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</si>
  <si>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</si>
  <si>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</si>
  <si>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</si>
  <si>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</si>
  <si>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</si>
  <si>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</si>
  <si>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</si>
  <si>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</si>
  <si>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</si>
  <si>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</si>
  <si>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</si>
  <si>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</si>
  <si>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</si>
  <si>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</si>
  <si>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</si>
  <si>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</si>
  <si>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</si>
  <si>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</si>
  <si>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</si>
  <si>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</si>
  <si>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</si>
  <si>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</si>
  <si>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</si>
  <si>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</si>
  <si>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</si>
  <si>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</si>
  <si>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</si>
  <si>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</si>
  <si>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</si>
  <si>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</si>
  <si>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</si>
  <si>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</si>
  <si>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</si>
  <si>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</si>
  <si>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</si>
  <si>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</si>
  <si>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</si>
  <si>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</si>
  <si>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</si>
  <si>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</si>
  <si>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</si>
  <si>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</si>
  <si>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</si>
  <si>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</si>
  <si>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</si>
  <si>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</si>
  <si>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</si>
  <si>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</si>
  <si>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</si>
  <si>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</si>
  <si>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</si>
  <si>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</si>
  <si>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</si>
  <si>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</si>
  <si>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</si>
  <si>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</si>
  <si>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</si>
  <si>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</si>
  <si>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</si>
  <si>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</si>
  <si>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</si>
  <si>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</si>
  <si>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</si>
  <si>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</si>
  <si>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</si>
  <si>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</si>
  <si>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</si>
  <si>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</si>
  <si>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</si>
  <si>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</si>
  <si>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</si>
  <si>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</si>
  <si>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</si>
  <si>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</si>
  <si>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</si>
  <si>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</si>
  <si>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</si>
  <si>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</si>
  <si>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</si>
  <si>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</si>
  <si>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</si>
  <si>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</si>
  <si>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</si>
  <si>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</si>
  <si>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</si>
  <si>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</si>
  <si>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</si>
  <si>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</si>
  <si>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</si>
  <si>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</si>
  <si>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</si>
  <si>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</si>
  <si>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</si>
  <si>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</si>
  <si>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</si>
  <si>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</si>
  <si>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</si>
  <si>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</si>
  <si>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</si>
  <si>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</si>
  <si>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</si>
  <si>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</si>
  <si>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</si>
  <si>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</si>
  <si>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</si>
  <si>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</si>
  <si>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</si>
  <si>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</si>
  <si>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</si>
  <si>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</si>
  <si>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</si>
  <si>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</si>
  <si>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</si>
  <si>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</si>
  <si>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</si>
  <si>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</si>
  <si>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</si>
  <si>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</si>
  <si>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</si>
  <si>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</si>
  <si>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</si>
  <si>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</si>
  <si>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</si>
  <si>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</si>
  <si>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</si>
  <si>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</si>
  <si>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</si>
  <si>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</si>
  <si>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</si>
  <si>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</si>
  <si>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</si>
  <si>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</si>
  <si>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</si>
  <si>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</si>
  <si>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</si>
  <si>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</si>
  <si>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</si>
  <si>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</si>
  <si>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</si>
  <si>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</si>
  <si>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</si>
  <si>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</si>
  <si>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</si>
  <si>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</si>
  <si>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</si>
  <si>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</si>
  <si>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</si>
  <si>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</si>
  <si>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</si>
  <si>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</si>
  <si>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</si>
  <si>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</si>
  <si>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</si>
  <si>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</si>
  <si>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</si>
  <si>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</si>
  <si>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</si>
  <si>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</si>
  <si>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</si>
  <si>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</si>
  <si>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</si>
  <si>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</si>
  <si>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</si>
  <si>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</si>
  <si>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</si>
  <si>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</si>
  <si>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</si>
  <si>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</si>
  <si>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</si>
  <si>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</si>
  <si>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</si>
  <si>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</si>
  <si>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</si>
  <si>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</si>
  <si>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</si>
  <si>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</si>
  <si>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</si>
  <si>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</si>
  <si>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</si>
  <si>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</si>
  <si>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</si>
  <si>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</si>
  <si>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</si>
  <si>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</si>
  <si>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</si>
  <si>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</si>
  <si>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</si>
  <si>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</si>
  <si>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</si>
  <si>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</si>
  <si>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</si>
  <si>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</si>
  <si>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</si>
  <si>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</si>
  <si>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</si>
  <si>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</si>
  <si>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</si>
  <si>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</si>
  <si>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</si>
  <si>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</si>
  <si>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</si>
  <si>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</si>
  <si>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</si>
  <si>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</si>
  <si>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</si>
  <si>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</si>
  <si>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</si>
  <si>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</si>
  <si>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</si>
  <si>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</si>
  <si>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</si>
  <si>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</si>
  <si>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</si>
  <si>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</si>
  <si>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</si>
  <si>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</si>
  <si>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</si>
  <si>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</si>
  <si>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</si>
  <si>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</si>
  <si>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</si>
  <si>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</si>
  <si>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</si>
  <si>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</si>
  <si>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</si>
  <si>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</si>
  <si>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</si>
  <si>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</si>
  <si>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</si>
  <si>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</si>
  <si>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</si>
  <si>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</si>
  <si>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</si>
  <si>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</si>
  <si>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</si>
  <si>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</si>
  <si>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</si>
  <si>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</si>
  <si>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</si>
  <si>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</si>
  <si>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</si>
  <si>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</si>
  <si>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</si>
  <si>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</si>
  <si>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</si>
  <si>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</si>
  <si>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</si>
  <si>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</si>
  <si>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</si>
  <si>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</si>
  <si>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</si>
  <si>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</si>
  <si>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</si>
  <si>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</si>
  <si>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</si>
  <si>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</si>
  <si>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</si>
  <si>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</si>
  <si>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</si>
  <si>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</si>
  <si>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</si>
  <si>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</si>
  <si>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</si>
  <si>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</si>
  <si>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</si>
  <si>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</si>
  <si>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</si>
  <si>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</si>
  <si>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</si>
  <si>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</si>
  <si>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</si>
  <si>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</si>
  <si>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</si>
  <si>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</si>
  <si>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</si>
  <si>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</si>
  <si>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</si>
  <si>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</si>
  <si>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</si>
  <si>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</si>
  <si>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</si>
  <si>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</si>
  <si>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</si>
  <si>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</si>
  <si>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</si>
  <si>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</si>
  <si>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</si>
  <si>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</si>
  <si>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</si>
  <si>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</si>
  <si>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</si>
  <si>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</si>
  <si>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</si>
  <si>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</si>
  <si>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</si>
  <si>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</si>
  <si>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</si>
  <si>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</si>
  <si>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</si>
  <si>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</si>
  <si>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</si>
  <si>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</si>
  <si>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</si>
  <si>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</si>
  <si>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</si>
  <si>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</si>
  <si>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</si>
  <si>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</si>
  <si>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</si>
  <si>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</si>
  <si>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</si>
  <si>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</si>
  <si>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</si>
  <si>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</si>
  <si>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</si>
  <si>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</si>
  <si>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</si>
  <si>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</si>
  <si>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</si>
  <si>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</si>
  <si>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</si>
  <si>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</si>
  <si>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</si>
  <si>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</si>
  <si>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</si>
  <si>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</si>
  <si>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</si>
  <si>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</si>
  <si>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</si>
  <si>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</si>
  <si>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</si>
  <si>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</si>
  <si>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</si>
  <si>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</si>
  <si>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</si>
  <si>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</si>
  <si>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</si>
  <si>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</si>
  <si>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</si>
  <si>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</si>
  <si>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</si>
  <si>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</si>
  <si>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</si>
  <si>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</si>
  <si>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</si>
  <si>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</si>
  <si>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</si>
  <si>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</si>
  <si>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</si>
  <si>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</si>
  <si>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</si>
  <si>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</si>
  <si>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</si>
  <si>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</si>
  <si>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</si>
  <si>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</si>
  <si>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</si>
  <si>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</si>
  <si>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</si>
  <si>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</si>
  <si>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</si>
  <si>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</si>
  <si>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</si>
  <si>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</si>
  <si>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</si>
  <si>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</si>
  <si>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</si>
  <si>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</si>
  <si>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</si>
  <si>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</si>
  <si>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</si>
  <si>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</si>
  <si>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</si>
  <si>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</si>
  <si>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</si>
  <si>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</si>
  <si>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</si>
  <si>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</si>
  <si>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</si>
  <si>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</si>
  <si>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</si>
  <si>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</si>
  <si>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</si>
  <si>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</si>
  <si>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</si>
  <si>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</si>
  <si>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</si>
  <si>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</si>
  <si>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</si>
  <si>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</si>
  <si>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</si>
  <si>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</si>
  <si>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</si>
  <si>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</si>
  <si>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</si>
  <si>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</si>
  <si>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</si>
  <si>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</si>
  <si>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</si>
  <si>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</si>
  <si>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</si>
  <si>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</si>
  <si>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</si>
  <si>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</si>
  <si>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</si>
  <si>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</si>
  <si>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</si>
  <si>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</si>
  <si>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</si>
  <si>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</si>
  <si>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</si>
  <si>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</si>
  <si>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</si>
  <si>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</si>
  <si>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</si>
  <si>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</si>
  <si>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</si>
  <si>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</si>
  <si>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</si>
  <si>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</si>
  <si>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</si>
  <si>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</si>
  <si>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</si>
  <si>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</si>
  <si>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</si>
  <si>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</si>
  <si>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</si>
  <si>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</si>
  <si>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</si>
  <si>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</si>
  <si>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</si>
  <si>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</si>
  <si>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</si>
  <si>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</si>
  <si>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</si>
  <si>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</si>
  <si>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</si>
  <si>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</si>
  <si>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</si>
  <si>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</si>
  <si>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</si>
  <si>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</si>
  <si>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</si>
  <si>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</si>
  <si>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</si>
  <si>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</si>
  <si>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</si>
  <si>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</si>
  <si>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</si>
  <si>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</si>
  <si>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</si>
  <si>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</si>
  <si>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</si>
  <si>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</si>
  <si>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</si>
  <si>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</si>
  <si>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</si>
  <si>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</si>
  <si>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</si>
  <si>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</si>
  <si>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</si>
  <si>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</si>
  <si>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</si>
  <si>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</si>
  <si>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</si>
  <si>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</si>
  <si>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</si>
  <si>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</si>
  <si>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</si>
  <si>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</si>
  <si>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</si>
  <si>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</si>
  <si>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</si>
  <si>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</si>
  <si>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</si>
  <si>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</si>
  <si>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</si>
  <si>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</si>
  <si>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</si>
  <si>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</si>
  <si>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</si>
  <si>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</si>
  <si>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</si>
  <si>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</si>
  <si>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</si>
  <si>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</si>
  <si>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</si>
  <si>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</si>
  <si>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</si>
  <si>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</si>
  <si>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</si>
  <si>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</si>
  <si>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</si>
  <si>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</si>
  <si>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</si>
  <si>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</si>
  <si>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</si>
  <si>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</si>
  <si>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</si>
  <si>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</si>
  <si>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</si>
  <si>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</si>
  <si>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</si>
  <si>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</si>
  <si>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</si>
  <si>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</si>
  <si>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</si>
  <si>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</si>
  <si>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</si>
  <si>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</si>
  <si>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</si>
  <si>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</si>
  <si>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</si>
  <si>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</si>
  <si>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</si>
  <si>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</si>
  <si>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</si>
  <si>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</si>
  <si>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</si>
  <si>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</si>
  <si>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</si>
  <si>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</si>
  <si>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</si>
  <si>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</si>
  <si>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</si>
  <si>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</si>
  <si>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</si>
  <si>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</si>
  <si>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</si>
  <si>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</si>
  <si>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</si>
  <si>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</si>
  <si>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</si>
  <si>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</si>
  <si>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</si>
  <si>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</si>
  <si>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</si>
  <si>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</si>
  <si>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</si>
  <si>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</si>
  <si>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</si>
  <si>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</si>
  <si>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</si>
  <si>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</si>
  <si>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</si>
  <si>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</si>
  <si>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</si>
  <si>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</si>
  <si>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</si>
  <si>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</si>
  <si>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</si>
  <si>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</si>
  <si>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</si>
  <si>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</si>
  <si>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</si>
  <si>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</si>
  <si>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</si>
  <si>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</si>
  <si>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</si>
  <si>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</si>
  <si>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</si>
  <si>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</si>
  <si>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</si>
  <si>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</si>
  <si>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</si>
  <si>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</si>
  <si>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</si>
  <si>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</si>
  <si>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</si>
  <si>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</si>
  <si>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</si>
  <si>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</si>
  <si>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</si>
  <si>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</si>
  <si>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</si>
  <si>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</si>
  <si>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</si>
  <si>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</si>
  <si>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</si>
  <si>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</si>
  <si>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</si>
  <si>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</si>
  <si>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</si>
  <si>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</si>
  <si>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</si>
  <si>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</si>
  <si>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</si>
  <si>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</si>
  <si>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</si>
  <si>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</si>
  <si>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</si>
  <si>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</si>
  <si>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</si>
  <si>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</si>
  <si>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</si>
  <si>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</si>
  <si>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</si>
  <si>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</si>
  <si>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</si>
  <si>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</si>
  <si>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</si>
  <si>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</si>
  <si>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</si>
  <si>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</si>
  <si>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</si>
  <si>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</si>
  <si>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</si>
  <si>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</si>
  <si>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</si>
  <si>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</si>
  <si>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</si>
  <si>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</si>
  <si>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</si>
  <si>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</si>
  <si>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</si>
  <si>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</si>
  <si>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</si>
  <si>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</si>
  <si>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</si>
  <si>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</si>
  <si>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</si>
  <si>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</si>
  <si>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</si>
  <si>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</si>
  <si>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</si>
  <si>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</si>
  <si>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</si>
  <si>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</si>
  <si>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</si>
  <si>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</si>
  <si>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</si>
  <si>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</si>
  <si>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</si>
  <si>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</si>
  <si>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</si>
  <si>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</si>
  <si>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</si>
  <si>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</si>
  <si>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</si>
  <si>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</si>
  <si>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</si>
  <si>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</si>
  <si>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</si>
  <si>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</si>
  <si>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</si>
  <si>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</si>
  <si>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</si>
  <si>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</si>
  <si>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</si>
  <si>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</si>
  <si>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</si>
  <si>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</si>
  <si>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</si>
  <si>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</si>
  <si>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</si>
  <si>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</si>
  <si>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</si>
  <si>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</si>
  <si>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</si>
  <si>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</si>
  <si>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</si>
  <si>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</si>
  <si>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</si>
  <si>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</si>
  <si>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</si>
  <si>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</si>
  <si>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</si>
  <si>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</si>
  <si>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</si>
  <si>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</si>
  <si>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</si>
  <si>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</si>
  <si>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</si>
  <si>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</si>
  <si>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</si>
  <si>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</si>
  <si>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</si>
  <si>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</si>
  <si>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</si>
  <si>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</si>
  <si>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</si>
  <si>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</si>
  <si>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</si>
  <si>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</si>
  <si>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</si>
  <si>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</si>
  <si>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</si>
  <si>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</si>
  <si>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</si>
  <si>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</si>
  <si>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</si>
  <si>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</si>
  <si>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</si>
  <si>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</si>
  <si>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</si>
  <si>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</si>
  <si>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</si>
  <si>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</si>
  <si>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</si>
  <si>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</si>
  <si>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</si>
  <si>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</si>
  <si>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</si>
  <si>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</si>
  <si>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</si>
  <si>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</si>
  <si>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</si>
  <si>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</si>
  <si>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</si>
  <si>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</si>
  <si>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</si>
  <si>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</si>
  <si>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</si>
  <si>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</si>
  <si>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</si>
  <si>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</si>
  <si>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</si>
  <si>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</si>
  <si>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</si>
  <si>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</si>
  <si>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</si>
  <si>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</si>
  <si>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</si>
  <si>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</si>
  <si>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</si>
  <si>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</si>
  <si>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</si>
  <si>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</si>
  <si>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</si>
  <si>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</si>
  <si>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</si>
  <si>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</si>
  <si>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</si>
  <si>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</si>
  <si>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</si>
  <si>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</si>
  <si>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</si>
  <si>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</si>
  <si>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</si>
  <si>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</si>
  <si>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</si>
  <si>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</si>
  <si>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</si>
  <si>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</si>
  <si>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</si>
  <si>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</si>
  <si>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</si>
  <si>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</si>
  <si>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</si>
  <si>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</si>
  <si>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</si>
  <si>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</si>
  <si>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</si>
  <si>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</si>
  <si>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</si>
  <si>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</si>
  <si>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</si>
  <si>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</si>
  <si>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</si>
  <si>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</si>
  <si>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</si>
  <si>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</si>
  <si>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</si>
  <si>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</si>
  <si>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</si>
  <si>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</si>
  <si>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</si>
  <si>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</si>
  <si>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</si>
  <si>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</si>
  <si>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</si>
  <si>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</si>
  <si>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</si>
  <si>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</si>
  <si>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</si>
  <si>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</si>
  <si>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</si>
  <si>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</si>
  <si>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</si>
  <si>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</si>
  <si>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</si>
  <si>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</si>
  <si>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</si>
  <si>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</si>
  <si>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</si>
  <si>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</si>
  <si>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</si>
  <si>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</si>
  <si>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</si>
  <si>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</si>
  <si>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</si>
  <si>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</si>
  <si>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</si>
  <si>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</si>
  <si>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</si>
  <si>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</si>
  <si>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</si>
  <si>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</si>
  <si>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</si>
  <si>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</si>
  <si>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</si>
  <si>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</si>
  <si>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</si>
  <si>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</si>
  <si>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</si>
  <si>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</si>
  <si>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</si>
  <si>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</si>
  <si>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</si>
  <si>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</si>
  <si>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</si>
  <si>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</si>
  <si>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</si>
  <si>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</si>
  <si>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</si>
  <si>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</si>
  <si>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</si>
  <si>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</si>
  <si>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</si>
  <si>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</si>
  <si>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</si>
  <si>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</si>
  <si>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</si>
  <si>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</si>
  <si>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</si>
  <si>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</si>
  <si>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</si>
  <si>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</si>
  <si>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</si>
  <si>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</si>
  <si>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</si>
  <si>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</si>
  <si>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</si>
  <si>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</si>
  <si>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</si>
  <si>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</si>
  <si>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</si>
  <si>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</si>
  <si>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</si>
  <si>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</si>
  <si>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</si>
  <si>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</si>
  <si>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</si>
  <si>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</si>
  <si>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</si>
  <si>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</si>
  <si>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</si>
  <si>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</si>
  <si>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</si>
  <si>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</si>
  <si>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</si>
  <si>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</si>
  <si>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</si>
  <si>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</si>
  <si>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</si>
  <si>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</si>
  <si>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</si>
  <si>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</si>
  <si>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</si>
  <si>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</si>
  <si>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</si>
  <si>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</si>
  <si>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</si>
  <si>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</si>
  <si>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</si>
  <si>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</si>
  <si>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</si>
  <si>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</si>
  <si>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</si>
  <si>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</si>
  <si>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</si>
  <si>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</si>
  <si>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</si>
  <si>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</si>
  <si>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</si>
  <si>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</si>
  <si>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</si>
  <si>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</si>
  <si>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</si>
  <si>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</si>
  <si>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</si>
  <si>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</si>
  <si>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</si>
  <si>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</si>
  <si>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</si>
  <si>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</si>
  <si>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</si>
  <si>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</si>
  <si>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</si>
  <si>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</si>
  <si>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</si>
  <si>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</si>
  <si>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</si>
  <si>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</si>
  <si>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</si>
  <si>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</si>
  <si>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</si>
  <si>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</si>
  <si>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</si>
  <si>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</si>
  <si>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</si>
  <si>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</si>
  <si>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</si>
  <si>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</si>
  <si>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</si>
  <si>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</si>
  <si>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</si>
  <si>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</si>
  <si>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</si>
  <si>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</si>
  <si>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</si>
  <si>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</si>
  <si>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</si>
  <si>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</si>
  <si>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</si>
  <si>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</si>
  <si>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</si>
  <si>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</si>
  <si>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</si>
  <si>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</si>
  <si>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</si>
  <si>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</si>
  <si>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</si>
  <si>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</si>
  <si>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</si>
  <si>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</si>
  <si>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</si>
  <si>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</si>
  <si>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</si>
  <si>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</si>
  <si>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</si>
  <si>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</si>
  <si>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</si>
  <si>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</si>
  <si>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</si>
  <si>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</si>
  <si>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</si>
  <si>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</si>
  <si>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</si>
  <si>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</si>
  <si>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</si>
  <si>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</si>
  <si>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</si>
  <si>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</si>
  <si>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</si>
  <si>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</si>
  <si>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</si>
  <si>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</si>
  <si>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</si>
  <si>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</si>
  <si>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</si>
  <si>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</si>
  <si>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</si>
  <si>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</si>
  <si>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</si>
  <si>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</si>
  <si>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</si>
  <si>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</si>
  <si>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</si>
  <si>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</si>
  <si>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</si>
  <si>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</si>
  <si>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</si>
  <si>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</si>
  <si>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</si>
  <si>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</si>
  <si>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</si>
  <si>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</si>
  <si>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</si>
  <si>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</si>
  <si>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</si>
  <si>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</si>
  <si>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</si>
  <si>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</si>
  <si>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</si>
  <si>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</si>
  <si>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</si>
  <si>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</si>
  <si>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</si>
  <si>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</si>
  <si>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</si>
  <si>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</si>
  <si>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</si>
  <si>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</si>
  <si>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</si>
  <si>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</si>
  <si>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</si>
  <si>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</si>
  <si>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</si>
  <si>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</si>
  <si>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</si>
  <si>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</si>
  <si>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</si>
  <si>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</si>
  <si>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</si>
  <si>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</si>
  <si>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</si>
  <si>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</si>
  <si>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</si>
  <si>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</si>
  <si>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</si>
  <si>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</si>
  <si>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</si>
  <si>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</si>
  <si>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</si>
  <si>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</si>
  <si>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</si>
  <si>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</si>
  <si>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</si>
  <si>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</si>
  <si>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</si>
  <si>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</si>
  <si>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</si>
  <si>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</si>
  <si>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</si>
  <si>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</si>
  <si>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</si>
  <si>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</si>
  <si>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</si>
  <si>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</si>
  <si>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</si>
  <si>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</si>
  <si>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</si>
  <si>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</si>
  <si>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</si>
  <si>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</si>
  <si>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</si>
  <si>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</si>
  <si>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</si>
  <si>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</si>
  <si>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</si>
  <si>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</si>
  <si>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</si>
  <si>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</si>
  <si>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</si>
  <si>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</si>
  <si>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</si>
  <si>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</si>
  <si>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</si>
  <si>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</si>
  <si>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</si>
  <si>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</si>
  <si>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</si>
  <si>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</si>
  <si>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</si>
  <si>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</si>
  <si>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</si>
  <si>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</si>
  <si>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</si>
  <si>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</si>
  <si>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</si>
  <si>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</si>
  <si>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</si>
  <si>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</si>
  <si>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</si>
  <si>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</si>
  <si>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</si>
  <si>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</si>
  <si>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</si>
  <si>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</si>
  <si>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</si>
  <si>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</si>
  <si>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</si>
  <si>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</si>
  <si>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</si>
  <si>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</si>
  <si>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</si>
  <si>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</si>
  <si>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</si>
  <si>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</si>
  <si>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</si>
  <si>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</si>
  <si>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</si>
  <si>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</si>
  <si>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</si>
  <si>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</si>
  <si>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</si>
  <si>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</si>
  <si>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</si>
  <si>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</si>
  <si>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</si>
  <si>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</si>
  <si>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</si>
  <si>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</si>
  <si>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</si>
  <si>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</si>
  <si>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</si>
  <si>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</si>
  <si>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</si>
  <si>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</si>
  <si>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</si>
  <si>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</si>
  <si>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</si>
  <si>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</si>
  <si>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</si>
  <si>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</si>
  <si>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</si>
  <si>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</si>
  <si>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</si>
  <si>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</si>
  <si>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</si>
  <si>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</si>
  <si>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</si>
  <si>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</si>
  <si>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</si>
  <si>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</si>
  <si>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</si>
  <si>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</si>
  <si>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</si>
  <si>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</si>
  <si>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</si>
  <si>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</si>
  <si>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</si>
  <si>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</si>
  <si>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</si>
  <si>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</si>
  <si>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</si>
  <si>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</si>
  <si>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</si>
  <si>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</si>
  <si>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</si>
  <si>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</si>
  <si>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</si>
  <si>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</si>
  <si>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</si>
  <si>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</si>
  <si>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</si>
  <si>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</si>
  <si>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</si>
  <si>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</si>
  <si>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</si>
  <si>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</si>
  <si>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</si>
  <si>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</si>
  <si>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</si>
  <si>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</si>
  <si>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</si>
  <si>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</si>
  <si>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</si>
  <si>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</si>
  <si>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</si>
  <si>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</si>
  <si>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</si>
  <si>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</si>
  <si>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</si>
  <si>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</si>
  <si>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</si>
  <si>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</si>
  <si>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</si>
  <si>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</si>
  <si>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</si>
  <si>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</si>
  <si>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</si>
  <si>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</si>
  <si>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</si>
  <si>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</si>
  <si>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</si>
  <si>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</si>
  <si>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</si>
  <si>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</si>
  <si>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</si>
  <si>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</si>
  <si>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</si>
  <si>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</si>
  <si>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</si>
  <si>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</si>
  <si>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</si>
  <si>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</si>
  <si>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</si>
  <si>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</si>
  <si>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</si>
  <si>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</si>
  <si>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</si>
  <si>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</si>
  <si>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</si>
  <si>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</si>
  <si>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</si>
  <si>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</si>
  <si>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</si>
  <si>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</si>
  <si>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</si>
  <si>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</si>
  <si>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</si>
  <si>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</si>
  <si>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</si>
  <si>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</si>
  <si>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</si>
  <si>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</si>
  <si>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</si>
  <si>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</si>
  <si>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</si>
  <si>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</si>
  <si>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</si>
  <si>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</si>
  <si>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</si>
  <si>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</si>
  <si>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</si>
  <si>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</si>
  <si>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</si>
  <si>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</si>
  <si>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</si>
  <si>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</si>
  <si>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</si>
  <si>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</si>
  <si>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</si>
  <si>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</si>
  <si>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</si>
  <si>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</si>
  <si>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</si>
  <si>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</si>
  <si>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</si>
  <si>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</si>
  <si>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</si>
  <si>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</si>
  <si>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</si>
  <si>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</si>
  <si>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</si>
  <si>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</si>
  <si>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</si>
  <si>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</si>
  <si>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</si>
  <si>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</si>
  <si>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</si>
  <si>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</si>
  <si>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</si>
  <si>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</si>
  <si>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</si>
  <si>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</si>
  <si>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</si>
  <si>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</si>
  <si>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</si>
  <si>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</si>
  <si>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</si>
  <si>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</si>
  <si>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</si>
  <si>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</si>
  <si>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</si>
  <si>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</si>
  <si>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</si>
  <si>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</si>
  <si>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</si>
  <si>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</si>
  <si>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</si>
  <si>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</si>
  <si>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</si>
  <si>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</si>
  <si>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</si>
  <si>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</si>
  <si>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</si>
  <si>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</si>
  <si>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</si>
  <si>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</si>
  <si>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</si>
  <si>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</si>
  <si>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</si>
  <si>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</si>
  <si>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</si>
  <si>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</si>
  <si>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</si>
  <si>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</si>
  <si>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</si>
  <si>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</si>
  <si>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</si>
  <si>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</si>
  <si>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</si>
  <si>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</si>
  <si>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</si>
  <si>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</si>
  <si>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</si>
  <si>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</si>
  <si>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</si>
  <si>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</si>
  <si>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</si>
  <si>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</si>
  <si>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</si>
  <si>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</si>
  <si>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</si>
  <si>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</si>
  <si>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</si>
  <si>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</si>
  <si>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</si>
  <si>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</si>
  <si>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</si>
  <si>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</si>
  <si>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</si>
  <si>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</si>
  <si>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</si>
  <si>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</si>
  <si>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</si>
  <si>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</si>
  <si>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</si>
  <si>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</si>
  <si>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</si>
  <si>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</si>
  <si>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</si>
  <si>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</si>
  <si>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</si>
  <si>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</si>
  <si>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</si>
  <si>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</si>
  <si>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</si>
  <si>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</si>
  <si>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</si>
  <si>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</si>
  <si>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</si>
  <si>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</si>
  <si>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</si>
  <si>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</si>
  <si>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</si>
  <si>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</si>
  <si>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</si>
  <si>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</si>
  <si>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</si>
  <si>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</si>
  <si>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</si>
  <si>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</si>
  <si>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</si>
  <si>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</si>
  <si>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</si>
  <si>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</si>
  <si>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</si>
  <si>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</si>
  <si>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</si>
  <si>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</si>
  <si>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</si>
  <si>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</si>
  <si>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</si>
  <si>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</si>
  <si>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</si>
  <si>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</si>
  <si>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</si>
  <si>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</si>
  <si>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</si>
  <si>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</si>
  <si>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</si>
  <si>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</si>
  <si>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</si>
  <si>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</si>
  <si>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</si>
  <si>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</si>
  <si>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</si>
  <si>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</si>
  <si>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</si>
  <si>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</si>
  <si>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</si>
  <si>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</si>
  <si>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</si>
  <si>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</si>
  <si>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</si>
  <si>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</si>
  <si>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</si>
  <si>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</si>
  <si>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</si>
  <si>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</si>
  <si>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</si>
  <si>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</si>
  <si>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</si>
  <si>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</si>
  <si>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</si>
  <si>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</si>
  <si>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</si>
  <si>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</si>
  <si>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</si>
  <si>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</si>
  <si>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</si>
  <si>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</si>
  <si>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</si>
  <si>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</si>
  <si>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</si>
  <si>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</si>
  <si>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</si>
  <si>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</si>
  <si>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</si>
  <si>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</si>
  <si>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</si>
  <si>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</si>
  <si>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</si>
  <si>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</si>
  <si>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</si>
  <si>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</si>
  <si>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</si>
  <si>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</si>
  <si>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</si>
  <si>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</si>
  <si>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</si>
  <si>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</si>
  <si>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</si>
  <si>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</si>
  <si>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</si>
  <si>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</si>
  <si>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</si>
  <si>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</si>
  <si>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</si>
  <si>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</si>
  <si>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</si>
  <si>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</si>
  <si>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</si>
  <si>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</si>
  <si>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</si>
  <si>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</si>
  <si>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</si>
  <si>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</si>
  <si>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</si>
  <si>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</si>
  <si>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</si>
  <si>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</si>
  <si>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</si>
  <si>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</si>
  <si>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</si>
  <si>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</si>
  <si>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</si>
  <si>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</si>
  <si>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</si>
  <si>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</si>
  <si>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</si>
  <si>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</si>
  <si>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</si>
  <si>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</si>
  <si>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</si>
  <si>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</si>
  <si>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</si>
  <si>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</si>
  <si>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</si>
  <si>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</si>
  <si>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</si>
  <si>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</si>
  <si>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</si>
  <si>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</si>
  <si>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</si>
  <si>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</si>
  <si>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</si>
  <si>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</si>
  <si>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</si>
  <si>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</si>
  <si>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</si>
  <si>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</si>
  <si>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</si>
  <si>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</si>
  <si>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</si>
  <si>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</si>
  <si>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</si>
  <si>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</si>
  <si>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</si>
  <si>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</si>
  <si>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</si>
  <si>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</si>
  <si>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</si>
  <si>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</si>
  <si>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</si>
  <si>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</si>
  <si>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</si>
  <si>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</si>
  <si>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</si>
  <si>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</si>
  <si>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</si>
  <si>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</si>
  <si>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</si>
  <si>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</si>
  <si>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</si>
  <si>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</si>
  <si>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</si>
  <si>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</si>
  <si>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</si>
  <si>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</si>
  <si>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</si>
  <si>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</si>
  <si>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</si>
  <si>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</si>
  <si>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</si>
  <si>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</si>
  <si>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</si>
  <si>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</si>
  <si>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</si>
  <si>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</si>
  <si>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</si>
  <si>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</si>
  <si>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</si>
  <si>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</si>
  <si>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</si>
  <si>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</si>
  <si>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</si>
  <si>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</si>
  <si>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</si>
  <si>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</si>
  <si>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</si>
  <si>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</si>
  <si>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</si>
  <si>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</si>
  <si>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</si>
  <si>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</si>
  <si>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</si>
  <si>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</si>
  <si>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</si>
  <si>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</si>
  <si>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</si>
  <si>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</si>
  <si>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</si>
  <si>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</si>
  <si>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</si>
  <si>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</si>
  <si>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</si>
  <si>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</si>
  <si>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</si>
  <si>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</si>
  <si>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</si>
  <si>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</si>
  <si>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</si>
  <si>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</si>
  <si>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</si>
  <si>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</si>
  <si>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</si>
  <si>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</si>
  <si>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</si>
  <si>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</si>
  <si>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</si>
  <si>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</si>
  <si>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</si>
  <si>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</si>
  <si>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</si>
  <si>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</si>
  <si>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</si>
  <si>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</si>
  <si>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</si>
  <si>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</si>
  <si>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</si>
  <si>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</si>
  <si>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</si>
  <si>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</si>
  <si>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</si>
  <si>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</si>
  <si>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</si>
  <si>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</si>
  <si>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</si>
  <si>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</si>
  <si>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</si>
  <si>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</si>
  <si>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</si>
  <si>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</si>
  <si>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</si>
  <si>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</si>
  <si>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</si>
  <si>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</si>
  <si>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</si>
  <si>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</si>
  <si>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</si>
  <si>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</si>
  <si>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</si>
  <si>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</si>
  <si>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</si>
  <si>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</si>
  <si>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</si>
  <si>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</si>
  <si>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</si>
  <si>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</si>
  <si>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</si>
  <si>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</si>
  <si>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</si>
  <si>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</si>
  <si>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</si>
  <si>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</si>
  <si>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</si>
  <si>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</si>
  <si>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</si>
  <si>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</si>
  <si>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</si>
  <si>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</si>
  <si>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</si>
  <si>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</si>
  <si>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</si>
  <si>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</si>
  <si>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</si>
  <si>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</si>
  <si>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</si>
  <si>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</si>
  <si>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</si>
  <si>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</si>
  <si>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</si>
  <si>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</si>
  <si>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</si>
  <si>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</si>
  <si>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</si>
  <si>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</si>
  <si>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</si>
  <si>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</si>
  <si>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</si>
  <si>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</si>
  <si>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</si>
  <si>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</si>
  <si>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</si>
  <si>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</si>
  <si>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</si>
  <si>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</si>
  <si>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</si>
  <si>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</si>
  <si>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</si>
  <si>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</si>
  <si>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</si>
  <si>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</si>
  <si>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</si>
  <si>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</si>
  <si>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</si>
  <si>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</si>
  <si>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</si>
  <si>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</si>
  <si>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</si>
  <si>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</si>
  <si>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</si>
  <si>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</si>
  <si>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</si>
  <si>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</si>
  <si>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</si>
  <si>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</si>
  <si>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</si>
  <si>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</si>
  <si>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</si>
  <si>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</si>
  <si>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</si>
  <si>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</si>
  <si>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</si>
  <si>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</si>
  <si>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</si>
  <si>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</si>
  <si>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</si>
  <si>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</si>
  <si>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</si>
  <si>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</si>
  <si>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</si>
  <si>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</si>
  <si>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</si>
  <si>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</si>
  <si>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</si>
  <si>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</si>
  <si>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</si>
  <si>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</si>
  <si>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</si>
  <si>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</si>
  <si>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</si>
  <si>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</si>
  <si>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</si>
  <si>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</si>
  <si>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</si>
  <si>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</si>
  <si>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</si>
  <si>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</si>
  <si>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</si>
  <si>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</si>
  <si>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</si>
  <si>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</si>
  <si>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</si>
  <si>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</si>
  <si>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</si>
  <si>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</si>
  <si>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</si>
  <si>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</si>
  <si>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</si>
  <si>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</si>
  <si>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</si>
  <si>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</si>
  <si>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</si>
  <si>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</si>
  <si>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</si>
  <si>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</si>
  <si>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</si>
  <si>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</si>
  <si>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</si>
  <si>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</si>
  <si>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</si>
  <si>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</si>
  <si>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</si>
  <si>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</si>
  <si>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</si>
  <si>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</si>
  <si>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</si>
  <si>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</si>
  <si>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</si>
  <si>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</si>
  <si>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</si>
  <si>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</si>
  <si>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</si>
  <si>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</si>
  <si>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</si>
  <si>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</si>
  <si>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</si>
  <si>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</si>
  <si>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</si>
  <si>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</si>
  <si>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</si>
  <si>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</si>
  <si>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</si>
  <si>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</si>
  <si>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</si>
  <si>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</si>
  <si>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</si>
  <si>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</si>
  <si>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</si>
  <si>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</si>
  <si>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</si>
  <si>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</si>
  <si>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</si>
  <si>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</si>
  <si>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</si>
  <si>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</si>
  <si>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</si>
  <si>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</si>
  <si>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</si>
  <si>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</si>
  <si>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</si>
  <si>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</si>
  <si>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</si>
  <si>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</si>
  <si>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</si>
  <si>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</si>
  <si>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</si>
  <si>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</si>
  <si>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</si>
  <si>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</si>
  <si>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</si>
  <si>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</si>
  <si>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</si>
  <si>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</si>
  <si>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</si>
  <si>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</si>
  <si>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</si>
  <si>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</si>
  <si>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</si>
  <si>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</si>
  <si>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</si>
  <si>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</si>
  <si>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</si>
  <si>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</si>
  <si>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</si>
  <si>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</si>
  <si>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</si>
  <si>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</si>
  <si>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</si>
  <si>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</si>
  <si>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</si>
  <si>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</si>
  <si>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</si>
  <si>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</si>
  <si>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</si>
  <si>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</si>
  <si>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</si>
  <si>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</si>
  <si>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</si>
  <si>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</si>
  <si>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</si>
  <si>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</si>
  <si>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</si>
  <si>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</si>
  <si>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</si>
  <si>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</si>
  <si>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</si>
  <si>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</si>
  <si>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</si>
  <si>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</si>
  <si>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</si>
  <si>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</si>
  <si>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</si>
  <si>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</si>
  <si>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</si>
  <si>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</si>
  <si>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</si>
  <si>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</si>
  <si>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</si>
  <si>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</si>
  <si>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</si>
  <si>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</si>
  <si>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</si>
  <si>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</si>
  <si>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</si>
  <si>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</si>
  <si>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</si>
  <si>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</si>
  <si>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</si>
  <si>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</si>
  <si>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</si>
  <si>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</si>
  <si>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</si>
  <si>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</si>
  <si>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</si>
  <si>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</si>
  <si>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</si>
  <si>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</si>
  <si>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</si>
  <si>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</si>
  <si>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</si>
  <si>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</si>
  <si>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</si>
  <si>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</si>
  <si>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</si>
  <si>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</si>
  <si>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</si>
  <si>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</si>
  <si>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</si>
  <si>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</si>
  <si>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</si>
  <si>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</si>
  <si>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</si>
  <si>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</si>
  <si>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</si>
  <si>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</si>
  <si>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</si>
  <si>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</si>
  <si>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</si>
  <si>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</si>
  <si>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</si>
  <si>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</si>
  <si>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</si>
  <si>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</si>
  <si>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</si>
  <si>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</si>
  <si>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</si>
  <si>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</si>
  <si>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</si>
  <si>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</si>
  <si>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</si>
  <si>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</si>
  <si>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</si>
  <si>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</si>
  <si>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</si>
  <si>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</si>
  <si>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</si>
  <si>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</si>
  <si>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</si>
  <si>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</si>
  <si>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</si>
  <si>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</si>
  <si>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</si>
  <si>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</si>
  <si>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</si>
  <si>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</si>
  <si>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</si>
  <si>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</si>
  <si>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</si>
  <si>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</si>
  <si>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</si>
  <si>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</si>
  <si>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</si>
  <si>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</si>
  <si>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</si>
  <si>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</si>
  <si>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</si>
  <si>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</si>
  <si>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</si>
  <si>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</si>
  <si>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</si>
  <si>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</si>
  <si>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</si>
  <si>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</si>
  <si>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</si>
  <si>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</si>
  <si>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</si>
  <si>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</si>
  <si>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</si>
  <si>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</si>
  <si>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</si>
  <si>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</si>
  <si>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</si>
  <si>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</si>
  <si>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</si>
  <si>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</si>
  <si>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</si>
  <si>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</si>
  <si>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</si>
  <si>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</si>
  <si>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</si>
  <si>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</si>
  <si>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</si>
  <si>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</si>
  <si>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</si>
  <si>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</si>
  <si>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</si>
  <si>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</si>
  <si>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</si>
  <si>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</si>
  <si>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</si>
  <si>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</si>
  <si>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</si>
  <si>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</si>
  <si>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</si>
  <si>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</si>
  <si>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</si>
  <si>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</si>
  <si>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</si>
  <si>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</si>
  <si>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</si>
  <si>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</si>
  <si>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</si>
  <si>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</si>
  <si>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</si>
  <si>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</si>
  <si>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</si>
  <si>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</si>
  <si>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</si>
  <si>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</si>
  <si>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</si>
  <si>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</si>
  <si>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</si>
  <si>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</si>
  <si>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</si>
  <si>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</si>
  <si>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</si>
  <si>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</si>
  <si>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</si>
  <si>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</si>
  <si>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</si>
  <si>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</si>
  <si>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</si>
  <si>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</si>
  <si>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</si>
  <si>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</si>
  <si>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</si>
  <si>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</si>
  <si>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</si>
  <si>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</si>
  <si>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</si>
  <si>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</si>
  <si>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</si>
  <si>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</si>
  <si>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</si>
  <si>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</si>
  <si>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</si>
  <si>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</si>
  <si>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</si>
  <si>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</si>
  <si>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</si>
  <si>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</si>
  <si>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</si>
  <si>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</si>
  <si>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</si>
  <si>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</si>
  <si>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</si>
  <si>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</si>
  <si>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</si>
  <si>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</si>
  <si>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</si>
  <si>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</si>
  <si>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</si>
  <si>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</si>
  <si>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</si>
  <si>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</si>
  <si>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</si>
  <si>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</si>
  <si>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</si>
  <si>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</si>
  <si>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</si>
  <si>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</si>
  <si>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</si>
  <si>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</si>
  <si>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</si>
  <si>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</si>
  <si>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</si>
  <si>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</si>
  <si>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</si>
  <si>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</si>
  <si>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</si>
  <si>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</si>
  <si>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</si>
  <si>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</si>
  <si>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</si>
  <si>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</si>
  <si>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</si>
  <si>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</si>
  <si>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</si>
  <si>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</si>
  <si>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</si>
  <si>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</si>
  <si>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</si>
  <si>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</si>
  <si>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</si>
  <si>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</si>
  <si>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</si>
  <si>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</si>
  <si>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</si>
  <si>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</si>
  <si>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</si>
  <si>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</si>
  <si>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</si>
  <si>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</si>
  <si>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</si>
  <si>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</si>
  <si>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</si>
  <si>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</si>
  <si>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</si>
  <si>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</si>
  <si>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</si>
  <si>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</si>
  <si>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</si>
  <si>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</si>
  <si>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</si>
  <si>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</si>
  <si>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</si>
  <si>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</si>
  <si>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</si>
  <si>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</si>
  <si>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</si>
  <si>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</si>
  <si>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</si>
  <si>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</si>
  <si>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</si>
  <si>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</si>
  <si>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</si>
  <si>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</si>
  <si>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</si>
  <si>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</si>
  <si>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</si>
  <si>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</si>
  <si>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</si>
  <si>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</si>
  <si>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</si>
  <si>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</si>
  <si>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</si>
  <si>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</si>
  <si>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</si>
  <si>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</si>
  <si>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</si>
  <si>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</si>
  <si>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</si>
  <si>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</si>
  <si>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</si>
  <si>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</si>
  <si>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</si>
  <si>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</si>
  <si>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</si>
  <si>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</si>
  <si>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</si>
  <si>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</si>
  <si>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</si>
  <si>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</si>
  <si>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</si>
  <si>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</si>
  <si>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</si>
  <si>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</si>
  <si>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</si>
  <si>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</si>
  <si>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</si>
  <si>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</si>
  <si>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</si>
  <si>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</si>
  <si>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</si>
  <si>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</si>
  <si>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</si>
  <si>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</si>
  <si>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</si>
  <si>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</si>
  <si>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</si>
  <si>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</si>
  <si>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</si>
  <si>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</si>
  <si>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</si>
  <si>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</si>
  <si>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</si>
  <si>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</si>
  <si>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</si>
  <si>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</si>
  <si>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</si>
  <si>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</si>
  <si>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</si>
  <si>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</si>
  <si>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</si>
  <si>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</si>
  <si>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</si>
  <si>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</si>
  <si>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</si>
  <si>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</si>
  <si>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</si>
  <si>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</si>
  <si>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</si>
  <si>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</si>
  <si>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</si>
  <si>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</si>
  <si>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</si>
  <si>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</si>
  <si>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</si>
  <si>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</si>
  <si>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</si>
  <si>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</si>
  <si>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</si>
  <si>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</si>
  <si>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</si>
  <si>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</si>
  <si>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</si>
  <si>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</si>
  <si>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</si>
  <si>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</si>
  <si>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</si>
  <si>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</si>
  <si>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</si>
  <si>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</si>
  <si>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</si>
  <si>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</si>
  <si>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</si>
  <si>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</si>
  <si>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</si>
  <si>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</si>
  <si>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</si>
  <si>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</si>
  <si>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</si>
  <si>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</si>
  <si>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</si>
  <si>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</si>
  <si>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</si>
  <si>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</si>
  <si>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</si>
  <si>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</si>
  <si>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</si>
  <si>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</si>
  <si>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</si>
  <si>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</si>
  <si>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</si>
  <si>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</si>
  <si>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</si>
  <si>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</si>
  <si>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</si>
  <si>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</si>
  <si>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</si>
  <si>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</si>
  <si>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</si>
  <si>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</si>
  <si>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</si>
  <si>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</si>
  <si>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</si>
  <si>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</si>
  <si>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</si>
  <si>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</si>
  <si>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</si>
  <si>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</si>
  <si>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</si>
  <si>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</si>
  <si>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</si>
  <si>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</si>
  <si>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</si>
  <si>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</si>
  <si>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</si>
  <si>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</si>
  <si>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</si>
  <si>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</si>
  <si>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</si>
  <si>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</si>
  <si>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</si>
  <si>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</si>
  <si>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</si>
  <si>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</si>
  <si>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</si>
  <si>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</si>
  <si>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</si>
  <si>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</si>
  <si>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</si>
  <si>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</si>
  <si>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</si>
  <si>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</si>
  <si>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</si>
  <si>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</si>
  <si>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</si>
  <si>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</si>
  <si>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</si>
  <si>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</si>
  <si>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</si>
  <si>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</si>
  <si>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</si>
  <si>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</si>
  <si>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</si>
  <si>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</si>
  <si>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</si>
  <si>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</si>
  <si>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</si>
  <si>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</si>
  <si>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</si>
  <si>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</si>
  <si>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</si>
  <si>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</si>
  <si>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</si>
  <si>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</si>
  <si>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</si>
  <si>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</si>
  <si>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</si>
  <si>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</si>
  <si>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</si>
  <si>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</si>
  <si>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</si>
  <si>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</si>
  <si>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</si>
  <si>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</si>
  <si>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</si>
  <si>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</si>
  <si>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</si>
  <si>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</si>
  <si>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</si>
  <si>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</si>
  <si>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</si>
  <si>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</si>
  <si>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</si>
  <si>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</si>
  <si>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</si>
  <si>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</si>
  <si>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</si>
  <si>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</si>
  <si>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</si>
  <si>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</si>
  <si>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</si>
  <si>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</si>
  <si>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</si>
  <si>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</si>
  <si>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</si>
  <si>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</si>
  <si>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</si>
  <si>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</si>
  <si>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</si>
  <si>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</si>
  <si>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</si>
  <si>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</si>
  <si>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</si>
  <si>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</si>
  <si>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</si>
  <si>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</si>
  <si>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</si>
  <si>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</si>
  <si>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</si>
  <si>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</si>
  <si>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</si>
  <si>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</si>
  <si>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</si>
  <si>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</si>
  <si>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</si>
  <si>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</si>
  <si>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</si>
  <si>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</si>
  <si>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</si>
  <si>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</si>
  <si>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</si>
  <si>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</si>
  <si>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</si>
  <si>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</si>
  <si>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</si>
  <si>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</si>
  <si>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</si>
  <si>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</si>
  <si>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</si>
  <si>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</si>
  <si>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</si>
  <si>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</si>
  <si>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</si>
  <si>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</si>
  <si>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</si>
  <si>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</si>
  <si>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</si>
  <si>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</si>
  <si>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</si>
  <si>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</si>
  <si>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</si>
  <si>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</si>
  <si>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</si>
  <si>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</si>
  <si>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</si>
  <si>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</si>
  <si>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</si>
  <si>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</si>
  <si>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</si>
  <si>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</si>
  <si>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</si>
  <si>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</si>
  <si>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</si>
  <si>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</si>
  <si>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</si>
  <si>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</si>
  <si>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</si>
  <si>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</si>
  <si>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</si>
  <si>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</si>
  <si>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</si>
  <si>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</si>
  <si>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</si>
  <si>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</si>
  <si>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</si>
  <si>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</si>
  <si>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</si>
  <si>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</si>
  <si>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</si>
  <si>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</si>
  <si>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</si>
  <si>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</si>
  <si>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</si>
  <si>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</si>
  <si>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</si>
  <si>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</si>
  <si>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</si>
  <si>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</si>
  <si>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</si>
  <si>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</si>
  <si>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</si>
  <si>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</si>
  <si>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</si>
  <si>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</si>
  <si>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</si>
  <si>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</si>
  <si>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</si>
  <si>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</si>
  <si>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</si>
  <si>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</si>
  <si>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</si>
  <si>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</si>
  <si>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</si>
  <si>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</si>
  <si>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</si>
  <si>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</si>
  <si>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</si>
  <si>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</si>
  <si>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</si>
  <si>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</si>
  <si>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</si>
  <si>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</si>
  <si>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</si>
  <si>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</si>
  <si>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</si>
  <si>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</si>
  <si>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</si>
  <si>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</si>
  <si>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</si>
  <si>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</si>
  <si>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</si>
  <si>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</si>
  <si>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</si>
  <si>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</si>
  <si>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</si>
  <si>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</si>
  <si>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</si>
  <si>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</si>
  <si>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</si>
  <si>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</si>
  <si>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</si>
  <si>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</si>
  <si>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</si>
  <si>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</si>
  <si>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</si>
  <si>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</si>
  <si>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</si>
  <si>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</si>
  <si>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</si>
  <si>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</si>
  <si>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</si>
  <si>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</si>
  <si>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</si>
  <si>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</si>
  <si>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</si>
  <si>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</si>
  <si>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</si>
  <si>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</si>
  <si>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</si>
  <si>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</si>
  <si>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</si>
  <si>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</si>
  <si>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</si>
  <si>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</si>
  <si>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</si>
  <si>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</si>
  <si>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</si>
  <si>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</si>
  <si>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</si>
  <si>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</si>
  <si>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</si>
  <si>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</si>
  <si>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</si>
  <si>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</si>
  <si>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</si>
  <si>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</si>
  <si>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</si>
  <si>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</si>
  <si>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</si>
  <si>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</si>
  <si>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</si>
  <si>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</si>
  <si>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</si>
  <si>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</si>
  <si>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</si>
  <si>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</si>
  <si>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</si>
  <si>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</si>
  <si>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</si>
  <si>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</si>
  <si>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</si>
  <si>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</si>
  <si>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</si>
  <si>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</si>
  <si>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</si>
  <si>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</si>
  <si>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</si>
  <si>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</si>
  <si>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</si>
  <si>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</si>
  <si>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</si>
  <si>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</si>
  <si>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</si>
  <si>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</si>
  <si>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</si>
  <si>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</si>
  <si>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</si>
  <si>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</si>
  <si>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</si>
  <si>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</si>
  <si>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</si>
  <si>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</si>
  <si>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</si>
  <si>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</si>
  <si>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</si>
  <si>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</si>
  <si>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</si>
  <si>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</si>
  <si>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</si>
  <si>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</si>
  <si>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</si>
  <si>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</si>
  <si>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</si>
  <si>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</si>
  <si>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</si>
  <si>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</si>
  <si>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</si>
  <si>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</si>
  <si>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</si>
  <si>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</si>
  <si>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</si>
  <si>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</si>
  <si>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</si>
  <si>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</si>
  <si>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</si>
  <si>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</si>
  <si>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</si>
  <si>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</si>
  <si>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</si>
  <si>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</si>
  <si>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</si>
  <si>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</si>
  <si>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</si>
  <si>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</si>
  <si>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</si>
  <si>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</si>
  <si>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</si>
  <si>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</si>
  <si>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</si>
  <si>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</si>
  <si>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</si>
  <si>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</si>
  <si>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</si>
  <si>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</si>
  <si>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</si>
  <si>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</si>
  <si>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</si>
  <si>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</si>
  <si>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</si>
  <si>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</si>
  <si>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</si>
  <si>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</si>
  <si>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</si>
  <si>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</si>
  <si>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</si>
  <si>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</si>
  <si>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</si>
  <si>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</si>
  <si>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</si>
  <si>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</si>
  <si>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</si>
  <si>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</si>
  <si>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</si>
  <si>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</si>
  <si>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</si>
  <si>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</si>
  <si>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</si>
  <si>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</si>
  <si>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</si>
  <si>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</si>
  <si>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</si>
  <si>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</si>
  <si>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</si>
  <si>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</si>
  <si>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</si>
  <si>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</si>
  <si>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</si>
  <si>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</si>
  <si>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</si>
  <si>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</si>
  <si>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</si>
  <si>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</si>
  <si>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</si>
  <si>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</si>
  <si>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</si>
  <si>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</si>
  <si>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</si>
  <si>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</si>
  <si>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</si>
  <si>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</si>
  <si>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</si>
  <si>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</si>
  <si>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</si>
  <si>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</si>
  <si>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</si>
  <si>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</si>
  <si>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</si>
  <si>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</si>
  <si>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</si>
  <si>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</si>
  <si>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</si>
  <si>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</si>
  <si>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</si>
  <si>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</si>
  <si>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</si>
  <si>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</si>
  <si>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</si>
  <si>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</si>
  <si>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</si>
  <si>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</si>
  <si>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</si>
  <si>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</si>
  <si>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</si>
  <si>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</si>
  <si>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</si>
  <si>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</si>
  <si>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</si>
  <si>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</si>
  <si>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</si>
  <si>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</si>
  <si>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</si>
  <si>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</si>
  <si>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</si>
  <si>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</si>
  <si>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</si>
  <si>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</si>
  <si>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</si>
  <si>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</si>
  <si>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</si>
  <si>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</si>
  <si>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</si>
  <si>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</si>
  <si>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</si>
  <si>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</si>
  <si>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</si>
  <si>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</si>
  <si>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</si>
  <si>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</si>
  <si>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</si>
  <si>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</si>
  <si>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</si>
  <si>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</si>
  <si>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</si>
  <si>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</si>
  <si>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</si>
  <si>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</si>
  <si>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</si>
  <si>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</si>
  <si>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</si>
  <si>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</si>
  <si>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</si>
  <si>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</si>
  <si>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</si>
  <si>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</si>
  <si>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</si>
  <si>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</si>
  <si>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</si>
  <si>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</si>
  <si>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</si>
  <si>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</si>
  <si>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</si>
  <si>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</si>
  <si>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</si>
  <si>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</si>
  <si>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</si>
  <si>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</si>
  <si>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</si>
  <si>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</si>
  <si>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</si>
  <si>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</si>
  <si>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</si>
  <si>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</si>
  <si>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</si>
  <si>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</si>
  <si>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</si>
  <si>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</si>
  <si>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</si>
  <si>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</si>
  <si>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</si>
  <si>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</si>
  <si>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</si>
  <si>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</si>
  <si>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</si>
  <si>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</si>
  <si>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</si>
  <si>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</si>
  <si>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</si>
  <si>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</si>
  <si>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</si>
  <si>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</si>
  <si>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</si>
  <si>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</si>
  <si>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</si>
  <si>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</si>
  <si>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</si>
  <si>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</si>
  <si>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</si>
  <si>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</si>
  <si>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</si>
  <si>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</si>
  <si>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</si>
  <si>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</si>
  <si>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</si>
  <si>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</si>
  <si>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</si>
  <si>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</si>
  <si>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</si>
  <si>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</si>
  <si>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</si>
  <si>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</si>
  <si>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</si>
  <si>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</si>
  <si>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</si>
  <si>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</si>
  <si>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</si>
  <si>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</si>
  <si>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</si>
  <si>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</si>
  <si>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</si>
  <si>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</si>
  <si>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</si>
  <si>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</si>
  <si>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</si>
  <si>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</si>
  <si>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</si>
  <si>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</si>
  <si>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</si>
  <si>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</si>
  <si>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</si>
  <si>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</si>
  <si>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</si>
  <si>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</si>
  <si>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</si>
  <si>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</si>
  <si>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</si>
  <si>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</si>
  <si>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</si>
  <si>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</si>
  <si>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</si>
  <si>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</si>
  <si>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</si>
  <si>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</si>
  <si>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</si>
  <si>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</si>
  <si>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</si>
  <si>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</si>
  <si>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</si>
  <si>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</si>
  <si>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</si>
  <si>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</si>
  <si>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</si>
  <si>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</si>
  <si>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</si>
  <si>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</si>
  <si>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</si>
  <si>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</si>
  <si>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</si>
  <si>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</si>
  <si>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</si>
  <si>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</si>
  <si>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</si>
  <si>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</si>
  <si>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</si>
  <si>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</si>
  <si>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</si>
  <si>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</si>
  <si>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</si>
  <si>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</si>
  <si>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</si>
  <si>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</si>
  <si>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</si>
  <si>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</si>
  <si>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</si>
  <si>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</si>
  <si>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</si>
  <si>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</si>
  <si>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</si>
  <si>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</si>
  <si>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</si>
  <si>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</si>
  <si>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</si>
  <si>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</si>
  <si>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</si>
  <si>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</si>
  <si>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</si>
  <si>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</si>
  <si>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</si>
  <si>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</si>
  <si>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</si>
  <si>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</si>
  <si>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</si>
  <si>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</si>
  <si>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</si>
  <si>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</si>
  <si>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</si>
  <si>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</si>
  <si>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</si>
  <si>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</si>
  <si>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</si>
  <si>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</si>
  <si>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</si>
  <si>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</si>
  <si>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</si>
  <si>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</si>
  <si>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</si>
  <si>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</si>
  <si>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</si>
  <si>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</si>
  <si>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</si>
  <si>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</si>
  <si>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</si>
  <si>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</si>
  <si>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</si>
  <si>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</si>
  <si>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</si>
  <si>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</si>
  <si>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</si>
  <si>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</si>
  <si>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</si>
  <si>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</si>
  <si>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</si>
  <si>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</si>
  <si>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</si>
  <si>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</si>
  <si>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</si>
  <si>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</si>
  <si>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</si>
  <si>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</si>
  <si>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</si>
  <si>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</si>
  <si>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</si>
  <si>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</si>
  <si>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</si>
  <si>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</si>
  <si>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</si>
  <si>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</si>
  <si>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</si>
  <si>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</si>
  <si>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</si>
  <si>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</si>
  <si>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</si>
  <si>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</si>
  <si>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</si>
  <si>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</si>
  <si>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</si>
  <si>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</si>
  <si>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</si>
  <si>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</si>
  <si>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</si>
  <si>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</si>
  <si>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</si>
  <si>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</si>
  <si>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</si>
  <si>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</si>
  <si>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</si>
  <si>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</si>
  <si>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</si>
  <si>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</si>
  <si>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</si>
  <si>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</si>
  <si>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</si>
  <si>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</si>
  <si>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</si>
  <si>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</si>
  <si>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</si>
  <si>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</si>
  <si>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</si>
  <si>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</si>
  <si>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</si>
  <si>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</si>
  <si>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</si>
  <si>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</si>
  <si>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</si>
  <si>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</si>
  <si>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</si>
  <si>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</si>
  <si>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</si>
  <si>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</si>
  <si>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</si>
  <si>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</si>
  <si>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</si>
  <si>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</si>
  <si>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</si>
  <si>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</si>
  <si>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</si>
  <si>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</si>
  <si>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</si>
  <si>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</si>
  <si>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</si>
  <si>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</si>
  <si>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</si>
  <si>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</si>
  <si>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</si>
  <si>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</si>
  <si>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</si>
  <si>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</si>
  <si>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</si>
  <si>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</si>
  <si>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</si>
  <si>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</si>
  <si>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</si>
  <si>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</si>
  <si>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</si>
  <si>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</si>
  <si>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</si>
  <si>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</si>
  <si>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</si>
  <si>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</si>
  <si>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</si>
  <si>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</si>
  <si>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</si>
  <si>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</si>
  <si>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</si>
  <si>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</si>
  <si>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</si>
  <si>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</si>
  <si>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</si>
  <si>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</si>
  <si>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</si>
  <si>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</si>
  <si>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</si>
  <si>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</si>
  <si>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</si>
  <si>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</si>
  <si>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</si>
  <si>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</si>
  <si>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</si>
  <si>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</si>
  <si>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</si>
  <si>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</si>
  <si>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</si>
  <si>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</si>
  <si>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</si>
  <si>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</si>
  <si>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</si>
  <si>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</si>
  <si>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</si>
  <si>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</si>
  <si>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</si>
  <si>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</si>
  <si>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</si>
  <si>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</si>
  <si>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</si>
  <si>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</si>
  <si>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</si>
  <si>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</si>
  <si>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</si>
  <si>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</si>
  <si>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</si>
  <si>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</si>
  <si>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</si>
  <si>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</si>
  <si>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</si>
  <si>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</si>
  <si>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</si>
  <si>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</si>
  <si>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</si>
  <si>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</si>
  <si>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</si>
  <si>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</si>
  <si>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</si>
  <si>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</si>
  <si>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</si>
  <si>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</si>
  <si>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</si>
  <si>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</si>
  <si>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</si>
  <si>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</si>
  <si>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</si>
  <si>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</si>
  <si>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</si>
  <si>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</si>
  <si>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</si>
  <si>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</si>
  <si>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</si>
  <si>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</si>
  <si>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</si>
  <si>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</si>
  <si>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</si>
  <si>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</si>
  <si>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</si>
  <si>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</si>
  <si>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</si>
  <si>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</si>
  <si>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</si>
  <si>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</si>
  <si>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</si>
  <si>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</si>
  <si>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</si>
  <si>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</si>
  <si>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</si>
  <si>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</si>
  <si>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</si>
  <si>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</si>
  <si>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</si>
  <si>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</si>
  <si>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</si>
  <si>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</si>
  <si>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</si>
  <si>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</si>
  <si>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</si>
  <si>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</si>
  <si>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</si>
  <si>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</si>
  <si>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</si>
  <si>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</si>
  <si>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</si>
  <si>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</si>
  <si>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</si>
  <si>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</si>
  <si>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</si>
  <si>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</si>
  <si>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</si>
  <si>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</si>
  <si>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</si>
  <si>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</si>
  <si>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</si>
  <si>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</si>
  <si>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</si>
  <si>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</si>
  <si>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</si>
  <si>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</si>
  <si>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</si>
  <si>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</si>
  <si>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</si>
  <si>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</si>
  <si>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</si>
  <si>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</si>
  <si>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</si>
  <si>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</si>
  <si>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</si>
  <si>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</si>
  <si>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</si>
  <si>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</si>
  <si>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</si>
  <si>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</si>
  <si>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</si>
  <si>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</si>
  <si>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</si>
  <si>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</si>
  <si>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</si>
  <si>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</si>
  <si>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</si>
  <si>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</si>
  <si>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</si>
  <si>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</si>
  <si>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</si>
  <si>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</si>
  <si>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</si>
  <si>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</si>
  <si>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</si>
  <si>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</si>
  <si>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</si>
  <si>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</si>
  <si>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</si>
  <si>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</si>
  <si>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</si>
  <si>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</si>
  <si>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</si>
  <si>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</si>
  <si>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</si>
  <si>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</si>
  <si>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</si>
  <si>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</si>
  <si>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</si>
  <si>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</si>
  <si>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</si>
  <si>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</si>
  <si>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</si>
  <si>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</si>
  <si>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</si>
  <si>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</si>
  <si>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</si>
  <si>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</si>
  <si>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</si>
  <si>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</si>
  <si>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</si>
  <si>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</si>
  <si>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</si>
  <si>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</si>
  <si>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</si>
  <si>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</si>
  <si>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</si>
  <si>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</si>
  <si>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</si>
  <si>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</si>
  <si>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</si>
  <si>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</si>
  <si>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</si>
  <si>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</si>
  <si>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</si>
  <si>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</si>
  <si>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</si>
  <si>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</si>
  <si>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</si>
  <si>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</si>
  <si>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</si>
  <si>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</si>
  <si>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</si>
  <si>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</si>
  <si>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</si>
  <si>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</si>
  <si>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</si>
  <si>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</si>
  <si>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</si>
  <si>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</si>
  <si>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</si>
  <si>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</si>
  <si>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</si>
  <si>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</si>
  <si>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</si>
  <si>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</si>
  <si>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</si>
  <si>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</si>
  <si>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</si>
  <si>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</si>
  <si>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</si>
  <si>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</si>
  <si>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</si>
  <si>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</si>
  <si>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</si>
  <si>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</si>
  <si>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</si>
  <si>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</si>
  <si>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</si>
  <si>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</si>
  <si>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</si>
  <si>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</si>
  <si>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</si>
  <si>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</si>
  <si>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</si>
  <si>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</si>
  <si>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</si>
  <si>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</si>
  <si>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</si>
  <si>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</si>
  <si>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</si>
  <si>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</si>
  <si>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</si>
  <si>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</si>
  <si>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</si>
  <si>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</si>
  <si>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</si>
  <si>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</si>
  <si>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</si>
  <si>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</si>
  <si>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</si>
  <si>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</si>
  <si>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</si>
  <si>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</si>
  <si>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</si>
  <si>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</si>
  <si>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</si>
  <si>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</si>
  <si>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</si>
  <si>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</si>
  <si>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</si>
  <si>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</si>
  <si>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</si>
  <si>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</si>
  <si>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</si>
  <si>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</si>
  <si>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</si>
  <si>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</si>
  <si>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</si>
  <si>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</si>
  <si>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</si>
  <si>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</si>
  <si>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</si>
  <si>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</si>
  <si>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</si>
  <si>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</si>
  <si>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</si>
  <si>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</si>
  <si>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</si>
  <si>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</si>
  <si>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</si>
  <si>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</si>
  <si>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</si>
  <si>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</si>
  <si>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</si>
  <si>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</si>
  <si>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</si>
  <si>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</si>
  <si>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</si>
  <si>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</si>
  <si>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</si>
  <si>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</si>
  <si>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</si>
  <si>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</si>
  <si>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</si>
  <si>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</si>
  <si>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</si>
  <si>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</si>
  <si>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</si>
  <si>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</si>
  <si>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</si>
  <si>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</si>
  <si>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</si>
  <si>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</si>
  <si>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</si>
  <si>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</si>
  <si>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</si>
  <si>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</si>
  <si>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</si>
  <si>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</si>
  <si>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</si>
  <si>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</si>
  <si>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</si>
  <si>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</si>
  <si>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</si>
  <si>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</si>
  <si>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</si>
  <si>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</si>
  <si>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</si>
  <si>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</si>
  <si>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</si>
  <si>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</si>
  <si>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</si>
  <si>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</si>
  <si>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</si>
  <si>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</si>
  <si>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</si>
  <si>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</si>
  <si>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</si>
  <si>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</si>
  <si>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</si>
  <si>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</si>
  <si>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</si>
  <si>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</si>
  <si>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</si>
  <si>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</si>
  <si>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</si>
  <si>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</si>
  <si>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</si>
  <si>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</si>
  <si>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</si>
  <si>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</si>
  <si>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</si>
  <si>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</si>
  <si>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</si>
  <si>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</si>
  <si>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</si>
  <si>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</si>
  <si>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</si>
  <si>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</si>
  <si>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</si>
  <si>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</si>
  <si>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</si>
  <si>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</si>
  <si>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</si>
  <si>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</si>
  <si>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</si>
  <si>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</si>
  <si>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</si>
  <si>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</si>
  <si>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</si>
  <si>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</si>
  <si>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</si>
  <si>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</si>
  <si>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</si>
  <si>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</si>
  <si>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</si>
  <si>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</si>
  <si>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</si>
  <si>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</si>
  <si>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</si>
  <si>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</si>
  <si>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</si>
  <si>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</si>
  <si>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</si>
  <si>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</si>
  <si>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</si>
  <si>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</si>
  <si>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</si>
  <si>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</si>
  <si>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</si>
  <si>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</si>
  <si>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</si>
  <si>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</si>
  <si>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</si>
  <si>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</si>
  <si>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</si>
  <si>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</si>
  <si>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</si>
  <si>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</si>
  <si>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</si>
  <si>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</si>
  <si>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</si>
  <si>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</si>
  <si>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</si>
  <si>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</si>
  <si>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</si>
  <si>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</si>
  <si>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</si>
  <si>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</si>
  <si>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</si>
  <si>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</si>
  <si>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</si>
  <si>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</si>
  <si>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</si>
  <si>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</si>
  <si>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</si>
  <si>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</si>
  <si>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</si>
  <si>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</si>
  <si>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</si>
  <si>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</si>
  <si>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</si>
  <si>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</si>
  <si>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</si>
  <si>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</si>
  <si>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</si>
  <si>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</si>
  <si>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</si>
  <si>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</si>
  <si>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</si>
  <si>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</si>
  <si>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</si>
  <si>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</si>
  <si>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</si>
  <si>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</si>
  <si>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</si>
  <si>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</si>
  <si>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</si>
  <si>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</si>
  <si>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</si>
  <si>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</si>
  <si>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</si>
  <si>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</si>
  <si>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</si>
  <si>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</si>
  <si>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</si>
  <si>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</si>
  <si>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</si>
  <si>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</si>
  <si>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</si>
  <si>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</si>
  <si>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</si>
  <si>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</si>
  <si>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</si>
  <si>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</si>
  <si>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</si>
  <si>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</si>
  <si>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</si>
  <si>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</si>
  <si>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</si>
  <si>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</si>
  <si>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</si>
  <si>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</si>
  <si>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</si>
  <si>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</si>
  <si>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</si>
  <si>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</si>
  <si>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</si>
  <si>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</si>
  <si>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</si>
  <si>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</si>
  <si>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</si>
  <si>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</si>
  <si>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</si>
  <si>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</si>
  <si>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</si>
  <si>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</si>
  <si>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</si>
  <si>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</si>
  <si>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</si>
  <si>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</si>
  <si>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</si>
  <si>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</si>
  <si>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</si>
  <si>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</si>
  <si>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</si>
  <si>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</si>
  <si>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</si>
  <si>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</si>
  <si>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</si>
  <si>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</si>
  <si>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</si>
  <si>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</si>
  <si>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</si>
  <si>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</si>
  <si>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</si>
  <si>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</si>
  <si>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</si>
  <si>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</si>
  <si>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</si>
  <si>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</si>
  <si>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</si>
  <si>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</si>
  <si>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</si>
  <si>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</si>
  <si>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</si>
  <si>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</si>
  <si>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</si>
  <si>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</si>
  <si>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</si>
  <si>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</si>
  <si>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</si>
  <si>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</si>
  <si>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</si>
  <si>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</si>
  <si>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</si>
  <si>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</si>
  <si>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</si>
  <si>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</si>
  <si>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</si>
  <si>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</si>
  <si>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</si>
  <si>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</si>
  <si>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</si>
  <si>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</si>
  <si>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</si>
  <si>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</si>
  <si>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</si>
  <si>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</si>
  <si>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</si>
  <si>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</si>
  <si>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</si>
  <si>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</si>
  <si>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</si>
  <si>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</si>
  <si>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</si>
  <si>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</si>
  <si>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</si>
  <si>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</si>
  <si>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</si>
  <si>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</si>
  <si>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</si>
  <si>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</si>
  <si>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</si>
  <si>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</si>
  <si>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</si>
  <si>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</si>
  <si>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</si>
  <si>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</si>
  <si>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</si>
  <si>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</si>
  <si>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</si>
  <si>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</si>
  <si>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</si>
  <si>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</si>
  <si>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</si>
  <si>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</si>
  <si>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</si>
  <si>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</si>
  <si>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</si>
  <si>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</si>
  <si>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</si>
  <si>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</si>
  <si>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</si>
  <si>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</si>
  <si>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</si>
  <si>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</si>
  <si>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</si>
  <si>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</si>
  <si>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</si>
  <si>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</si>
  <si>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</si>
  <si>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</si>
  <si>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</si>
  <si>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</si>
  <si>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</si>
  <si>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</si>
  <si>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</si>
  <si>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</si>
  <si>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</si>
  <si>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</si>
  <si>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</si>
  <si>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</si>
  <si>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</si>
  <si>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</si>
  <si>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</si>
  <si>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</si>
  <si>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</si>
  <si>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</si>
  <si>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</si>
  <si>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</si>
  <si>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</si>
  <si>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</si>
  <si>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</si>
  <si>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</si>
  <si>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</si>
  <si>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</si>
  <si>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</si>
  <si>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</si>
  <si>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</si>
  <si>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</si>
  <si>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</si>
  <si>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</si>
  <si>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</si>
  <si>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</si>
  <si>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</si>
  <si>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</si>
  <si>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</si>
  <si>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</si>
  <si>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</si>
  <si>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</si>
  <si>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</si>
  <si>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</si>
  <si>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</si>
  <si>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</si>
  <si>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</si>
  <si>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</si>
  <si>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</si>
  <si>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</si>
  <si>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</si>
  <si>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</si>
  <si>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</si>
  <si>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</si>
  <si>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</si>
  <si>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</si>
  <si>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</si>
  <si>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</si>
  <si>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</si>
  <si>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</si>
  <si>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</si>
  <si>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</si>
  <si>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</si>
  <si>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</si>
  <si>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</si>
  <si>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</si>
  <si>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</si>
  <si>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</si>
  <si>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</si>
  <si>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</si>
  <si>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</si>
  <si>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</si>
  <si>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</si>
  <si>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</si>
  <si>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</si>
  <si>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</si>
  <si>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</si>
  <si>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</si>
  <si>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</si>
  <si>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</si>
  <si>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</si>
  <si>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</si>
  <si>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</si>
  <si>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</si>
  <si>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</si>
  <si>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</si>
  <si>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</si>
  <si>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</si>
  <si>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</si>
  <si>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</si>
  <si>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</si>
  <si>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</si>
  <si>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</si>
  <si>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</si>
  <si>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</si>
  <si>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</si>
  <si>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</si>
  <si>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</si>
  <si>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</si>
  <si>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</si>
  <si>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</si>
  <si>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</si>
  <si>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</si>
  <si>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</si>
  <si>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</si>
  <si>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</si>
  <si>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</si>
  <si>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</si>
  <si>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</si>
  <si>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</si>
  <si>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</si>
  <si>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</si>
  <si>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</si>
  <si>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</si>
  <si>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</si>
  <si>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</si>
  <si>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</si>
  <si>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</si>
  <si>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</si>
  <si>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</si>
  <si>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</si>
  <si>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</si>
  <si>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</si>
  <si>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</si>
  <si>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</si>
  <si>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</si>
  <si>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</si>
  <si>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</si>
  <si>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</si>
  <si>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</si>
  <si>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</si>
  <si>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</si>
  <si>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</si>
  <si>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</si>
  <si>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</si>
  <si>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</si>
  <si>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</si>
  <si>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</si>
  <si>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</si>
  <si>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</si>
  <si>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</si>
  <si>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</si>
  <si>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</si>
  <si>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</si>
  <si>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</si>
  <si>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</si>
  <si>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</si>
  <si>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</si>
  <si>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</si>
  <si>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</si>
  <si>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</si>
  <si>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</si>
  <si>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</si>
  <si>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</si>
  <si>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</si>
  <si>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</si>
  <si>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</si>
  <si>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</si>
  <si>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</si>
  <si>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</si>
  <si>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</si>
  <si>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</si>
  <si>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</si>
  <si>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</si>
  <si>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</si>
  <si>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</si>
  <si>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</si>
  <si>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</si>
  <si>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</si>
  <si>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</si>
  <si>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</si>
  <si>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</si>
  <si>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</si>
  <si>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</si>
  <si>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</si>
  <si>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</si>
  <si>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</si>
  <si>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</si>
  <si>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</si>
  <si>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</si>
  <si>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</si>
  <si>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</si>
  <si>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</si>
  <si>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</si>
  <si>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</si>
  <si>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</si>
  <si>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</si>
  <si>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</si>
  <si>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</si>
  <si>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</si>
  <si>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</si>
  <si>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</si>
  <si>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</si>
  <si>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</si>
  <si>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</si>
  <si>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</si>
  <si>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</si>
  <si>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</si>
  <si>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</si>
  <si>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</si>
  <si>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</si>
  <si>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</si>
  <si>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</si>
  <si>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</si>
  <si>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</si>
  <si>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</si>
  <si>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</si>
  <si>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</si>
  <si>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</si>
  <si>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</si>
  <si>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</si>
  <si>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</si>
  <si>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</si>
  <si>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</si>
  <si>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</si>
  <si>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</si>
  <si>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</si>
  <si>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</si>
  <si>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</si>
  <si>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</si>
  <si>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</si>
  <si>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</si>
  <si>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</si>
  <si>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</si>
  <si>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</si>
  <si>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</si>
  <si>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</si>
  <si>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</si>
  <si>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</si>
  <si>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</si>
  <si>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</si>
  <si>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</si>
  <si>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</si>
  <si>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</si>
  <si>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</si>
  <si>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</si>
  <si>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</si>
  <si>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</si>
  <si>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</si>
  <si>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</si>
  <si>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</si>
  <si>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</si>
  <si>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</si>
  <si>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</si>
  <si>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</si>
  <si>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</si>
  <si>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</si>
  <si>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</si>
  <si>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</si>
  <si>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</si>
  <si>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</si>
  <si>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</si>
  <si>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</si>
  <si>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</si>
  <si>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</si>
  <si>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</si>
  <si>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</si>
  <si>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</si>
  <si>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</si>
  <si>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</si>
  <si>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</si>
  <si>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</si>
  <si>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</si>
  <si>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</si>
  <si>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</si>
  <si>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</si>
  <si>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</si>
  <si>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</si>
  <si>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</si>
  <si>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</si>
  <si>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</si>
  <si>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</si>
  <si>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</si>
  <si>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</si>
  <si>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</si>
  <si>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</si>
  <si>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</si>
  <si>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</si>
  <si>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</si>
  <si>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</si>
  <si>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</si>
  <si>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</si>
  <si>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</si>
  <si>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</si>
  <si>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</si>
  <si>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</si>
  <si>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</si>
  <si>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</si>
  <si>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</si>
  <si>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</si>
  <si>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</si>
  <si>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</si>
  <si>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</si>
  <si>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</si>
  <si>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</si>
  <si>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</si>
  <si>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</si>
  <si>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</si>
  <si>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</si>
  <si>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</si>
  <si>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</si>
  <si>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</si>
  <si>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</si>
  <si>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</si>
  <si>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</si>
  <si>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</si>
  <si>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</si>
  <si>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</si>
  <si>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</si>
  <si>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</si>
  <si>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</si>
  <si>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</si>
  <si>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</si>
  <si>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</si>
  <si>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</si>
  <si>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</si>
  <si>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</si>
  <si>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</si>
  <si>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</si>
  <si>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</si>
  <si>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</si>
  <si>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</si>
  <si>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</si>
  <si>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</si>
  <si>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</si>
  <si>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</si>
  <si>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</si>
  <si>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</si>
  <si>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</si>
  <si>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</si>
  <si>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</si>
  <si>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</si>
  <si>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</si>
  <si>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</si>
  <si>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</si>
  <si>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</si>
  <si>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</si>
  <si>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</si>
  <si>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</si>
  <si>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</si>
  <si>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</si>
  <si>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</si>
  <si>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</si>
  <si>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</si>
  <si>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</si>
  <si>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</si>
  <si>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</si>
  <si>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</si>
  <si>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</si>
  <si>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</si>
  <si>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</si>
  <si>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</si>
  <si>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</si>
  <si>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</si>
  <si>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</si>
  <si>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</si>
  <si>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</si>
  <si>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</si>
  <si>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</si>
  <si>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</si>
  <si>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</si>
  <si>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</si>
  <si>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</si>
  <si>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</si>
  <si>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</si>
  <si>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</si>
  <si>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</si>
  <si>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</si>
  <si>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</si>
  <si>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</si>
  <si>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</si>
  <si>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</si>
  <si>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</si>
  <si>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</si>
  <si>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</si>
  <si>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</si>
  <si>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</si>
  <si>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</si>
  <si>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</si>
  <si>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</si>
  <si>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</si>
  <si>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</si>
  <si>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</si>
  <si>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</si>
  <si>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</si>
  <si>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</si>
  <si>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</si>
  <si>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</si>
  <si>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</si>
  <si>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</si>
  <si>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</si>
  <si>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</si>
  <si>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</si>
  <si>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</si>
  <si>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</si>
  <si>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</si>
  <si>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</si>
  <si>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</si>
  <si>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</si>
  <si>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</si>
  <si>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</si>
  <si>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</si>
  <si>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</si>
  <si>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</si>
  <si>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</si>
  <si>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</si>
  <si>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</si>
  <si>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</si>
  <si>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</si>
  <si>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</si>
  <si>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</si>
  <si>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</si>
  <si>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</si>
  <si>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</si>
  <si>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</si>
  <si>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</si>
  <si>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</si>
  <si>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</si>
  <si>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</si>
  <si>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</si>
  <si>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</si>
  <si>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</si>
  <si>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</si>
  <si>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</si>
  <si>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</si>
  <si>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</si>
  <si>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</si>
  <si>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</si>
  <si>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</si>
  <si>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</si>
  <si>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</si>
  <si>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</si>
  <si>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</si>
  <si>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</si>
  <si>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</si>
  <si>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</si>
  <si>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</si>
  <si>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</si>
  <si>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</si>
  <si>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</si>
  <si>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</si>
  <si>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</si>
  <si>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</si>
  <si>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</si>
  <si>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</si>
  <si>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</si>
  <si>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</si>
  <si>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</si>
  <si>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</si>
  <si>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</si>
  <si>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</si>
  <si>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</si>
  <si>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</si>
  <si>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</si>
  <si>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</si>
  <si>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</si>
  <si>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</si>
  <si>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</si>
  <si>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</si>
  <si>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</si>
  <si>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</si>
  <si>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</si>
  <si>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</si>
  <si>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</si>
  <si>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</si>
  <si>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</si>
  <si>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</si>
  <si>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</si>
  <si>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</si>
  <si>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</si>
  <si>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</si>
  <si>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</si>
  <si>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</si>
  <si>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</si>
  <si>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</si>
  <si>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</si>
  <si>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</si>
  <si>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</si>
  <si>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</si>
  <si>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</si>
  <si>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</si>
  <si>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</si>
  <si>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</si>
  <si>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</si>
  <si>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</si>
  <si>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</si>
  <si>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</si>
  <si>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</si>
  <si>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</si>
  <si>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</si>
  <si>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</si>
  <si>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</si>
  <si>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</si>
  <si>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</si>
  <si>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</si>
  <si>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</si>
  <si>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</si>
  <si>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</si>
  <si>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</si>
  <si>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</si>
  <si>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</si>
  <si>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</si>
  <si>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</si>
  <si>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</si>
  <si>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</si>
  <si>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</si>
  <si>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</si>
  <si>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</si>
  <si>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</si>
  <si>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</si>
  <si>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</si>
  <si>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</si>
  <si>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</si>
  <si>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</si>
  <si>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</si>
  <si>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</si>
  <si>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</si>
  <si>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</si>
  <si>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</si>
  <si>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</si>
  <si>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</si>
  <si>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</si>
  <si>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</si>
  <si>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</si>
  <si>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</si>
  <si>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</si>
  <si>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</si>
  <si>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</si>
  <si>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</si>
  <si>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</si>
  <si>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</si>
  <si>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</si>
  <si>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</si>
  <si>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</si>
  <si>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</si>
  <si>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</si>
  <si>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</si>
  <si>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</si>
  <si>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</si>
  <si>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</si>
  <si>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</si>
  <si>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</si>
  <si>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</si>
  <si>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</si>
  <si>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</si>
  <si>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</si>
  <si>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</si>
  <si>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</si>
  <si>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</si>
  <si>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</si>
  <si>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</si>
  <si>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</si>
  <si>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</si>
  <si>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</si>
  <si>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</si>
  <si>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</si>
  <si>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</si>
  <si>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</si>
  <si>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</si>
  <si>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</si>
  <si>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</si>
  <si>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</si>
  <si>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</si>
  <si>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</si>
  <si>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</si>
  <si>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</si>
  <si>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</si>
  <si>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</si>
  <si>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</si>
  <si>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</si>
  <si>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</si>
  <si>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</si>
  <si>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</si>
  <si>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</si>
  <si>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</si>
  <si>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</si>
  <si>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</si>
  <si>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</si>
  <si>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</si>
  <si>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</si>
  <si>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</si>
  <si>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</si>
  <si>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</si>
  <si>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</si>
  <si>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</si>
  <si>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</si>
  <si>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</si>
  <si>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</si>
  <si>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</si>
  <si>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</si>
  <si>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</si>
  <si>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</si>
  <si>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</si>
  <si>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</si>
  <si>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</si>
  <si>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</si>
  <si>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</si>
  <si>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</si>
  <si>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</si>
  <si>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</si>
  <si>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</si>
  <si>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</si>
  <si>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</si>
  <si>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</si>
  <si>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</si>
  <si>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</si>
  <si>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</si>
  <si>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</si>
  <si>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</si>
  <si>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</si>
  <si>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</si>
  <si>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</si>
  <si>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</si>
  <si>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</si>
  <si>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</si>
  <si>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</si>
  <si>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</si>
  <si>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</si>
  <si>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</si>
  <si>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</si>
  <si>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</si>
  <si>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</si>
  <si>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</si>
  <si>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</si>
  <si>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</si>
  <si>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</si>
  <si>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</si>
  <si>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</si>
  <si>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</si>
  <si>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</si>
  <si>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</si>
  <si>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</si>
  <si>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</si>
  <si>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</si>
  <si>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</si>
  <si>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</si>
  <si>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</si>
  <si>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</si>
  <si>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</si>
  <si>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</si>
  <si>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</si>
  <si>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</si>
  <si>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</si>
  <si>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</si>
  <si>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</si>
  <si>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</si>
  <si>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</si>
  <si>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</si>
  <si>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</si>
  <si>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</si>
  <si>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</si>
  <si>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</si>
  <si>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</si>
  <si>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</si>
  <si>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</si>
  <si>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</si>
  <si>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</si>
  <si>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</si>
  <si>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</si>
  <si>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</si>
  <si>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</si>
  <si>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</si>
  <si>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</si>
  <si>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</si>
  <si>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</si>
  <si>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</si>
  <si>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</si>
  <si>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</si>
  <si>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</si>
  <si>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</si>
  <si>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</si>
  <si>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</si>
  <si>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</si>
  <si>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</si>
  <si>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</si>
  <si>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</si>
  <si>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</si>
  <si>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</si>
  <si>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</si>
  <si>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</si>
  <si>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</si>
  <si>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</si>
  <si>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</si>
  <si>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</si>
  <si>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</si>
  <si>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</si>
  <si>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</si>
  <si>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</si>
  <si>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</si>
  <si>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</si>
  <si>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</si>
  <si>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</si>
  <si>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</si>
  <si>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</si>
  <si>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</si>
  <si>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</si>
  <si>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</si>
  <si>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</si>
  <si>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</si>
  <si>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</si>
  <si>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</si>
  <si>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</si>
  <si>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</si>
  <si>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</si>
  <si>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</si>
  <si>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</si>
  <si>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</si>
  <si>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</si>
  <si>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</si>
  <si>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</si>
  <si>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</si>
  <si>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</si>
  <si>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</si>
  <si>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</si>
  <si>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</si>
  <si>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</si>
  <si>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</si>
  <si>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</si>
  <si>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</si>
  <si>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</si>
  <si>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</si>
  <si>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</si>
  <si>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</si>
  <si>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</si>
  <si>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</si>
  <si>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</si>
  <si>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</si>
  <si>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</si>
  <si>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</si>
  <si>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</si>
  <si>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</si>
  <si>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</si>
  <si>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</si>
  <si>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</si>
  <si>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</si>
  <si>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</si>
  <si>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</si>
  <si>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</si>
  <si>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</si>
  <si>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</si>
  <si>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</si>
  <si>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</si>
  <si>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</si>
  <si>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</si>
  <si>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</si>
  <si>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</si>
  <si>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</si>
  <si>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</si>
  <si>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</si>
  <si>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</si>
  <si>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</si>
  <si>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</si>
  <si>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</si>
  <si>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</si>
  <si>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</si>
  <si>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</si>
  <si>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</si>
  <si>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</si>
  <si>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</si>
  <si>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</si>
  <si>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</si>
  <si>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</si>
  <si>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</si>
  <si>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</si>
  <si>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</si>
  <si>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</si>
  <si>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</si>
  <si>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</si>
  <si>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</si>
  <si>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</si>
  <si>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</si>
  <si>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</si>
  <si>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</si>
  <si>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</si>
  <si>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</si>
  <si>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</si>
  <si>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</si>
  <si>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</si>
  <si>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</si>
  <si>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</si>
  <si>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</si>
  <si>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</si>
  <si>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</si>
  <si>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</si>
  <si>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</si>
  <si>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</si>
  <si>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</si>
  <si>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</si>
  <si>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</si>
  <si>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</si>
  <si>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</si>
  <si>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</si>
  <si>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</si>
  <si>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</si>
  <si>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</si>
  <si>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</si>
  <si>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</si>
  <si>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</si>
  <si>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</si>
  <si>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</si>
  <si>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</si>
  <si>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</si>
  <si>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</si>
  <si>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</si>
  <si>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</si>
  <si>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</si>
  <si>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</si>
  <si>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</si>
  <si>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</si>
  <si>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</si>
  <si>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</si>
  <si>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</si>
  <si>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</si>
  <si>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</si>
  <si>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</si>
  <si>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</si>
  <si>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</si>
  <si>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</si>
  <si>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</si>
  <si>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</si>
  <si>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</si>
  <si>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</si>
  <si>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</si>
  <si>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</si>
  <si>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</si>
  <si>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</si>
  <si>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</si>
  <si>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</si>
  <si>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</si>
  <si>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</si>
  <si>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</si>
  <si>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</si>
  <si>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</si>
  <si>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</si>
  <si>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</si>
  <si>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</si>
  <si>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</si>
  <si>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</si>
  <si>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</si>
  <si>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</si>
  <si>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</si>
  <si>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</si>
  <si>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</si>
  <si>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</si>
  <si>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</si>
  <si>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</si>
  <si>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</si>
  <si>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</si>
  <si>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</si>
  <si>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</si>
  <si>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</si>
  <si>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</si>
  <si>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</si>
  <si>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</si>
  <si>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</si>
  <si>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</si>
  <si>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</si>
  <si>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</si>
  <si>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</si>
  <si>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</si>
  <si>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</si>
  <si>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</si>
  <si>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</si>
  <si>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</si>
  <si>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</si>
  <si>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</si>
  <si>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</si>
  <si>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</si>
  <si>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</si>
  <si>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</si>
  <si>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</si>
  <si>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</si>
  <si>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</si>
  <si>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</si>
  <si>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</si>
  <si>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</si>
  <si>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</si>
  <si>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</si>
  <si>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</si>
  <si>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</si>
  <si>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</si>
  <si>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</si>
  <si>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</si>
  <si>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</si>
  <si>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</si>
  <si>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</si>
  <si>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</si>
  <si>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</si>
  <si>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</si>
  <si>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</si>
  <si>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</si>
  <si>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</si>
  <si>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</si>
  <si>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</si>
  <si>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</si>
  <si>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</si>
  <si>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</si>
  <si>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</si>
  <si>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</si>
  <si>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</si>
  <si>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</si>
  <si>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</si>
  <si>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</si>
  <si>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</si>
  <si>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</si>
  <si>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</si>
  <si>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</si>
  <si>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</si>
  <si>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</si>
  <si>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</si>
  <si>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</si>
  <si>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</si>
  <si>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</si>
  <si>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</si>
  <si>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</si>
  <si>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</si>
  <si>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</si>
  <si>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</si>
  <si>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</si>
  <si>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</si>
  <si>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</si>
  <si>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</si>
  <si>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</si>
  <si>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</si>
  <si>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</si>
  <si>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</si>
  <si>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</si>
  <si>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</si>
  <si>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</si>
  <si>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</si>
  <si>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</si>
  <si>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</si>
  <si>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</si>
  <si>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</si>
  <si>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</si>
  <si>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</si>
  <si>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</si>
  <si>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</si>
  <si>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</si>
  <si>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</si>
  <si>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</si>
  <si>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</si>
  <si>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</si>
  <si>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</si>
  <si>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</si>
  <si>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</si>
  <si>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</si>
  <si>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</si>
  <si>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</si>
  <si>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</si>
  <si>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</si>
  <si>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</si>
  <si>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</si>
  <si>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</si>
  <si>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</si>
  <si>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</si>
  <si>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</si>
  <si>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</si>
  <si>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</si>
  <si>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</si>
  <si>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</si>
  <si>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</si>
  <si>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</si>
  <si>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</si>
  <si>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</si>
  <si>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</si>
  <si>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</si>
  <si>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</si>
  <si>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</si>
  <si>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</si>
  <si>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</si>
  <si>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</si>
  <si>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</si>
  <si>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</si>
  <si>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</si>
  <si>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</si>
  <si>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</si>
  <si>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</si>
  <si>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</si>
  <si>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</si>
  <si>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</si>
  <si>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</si>
  <si>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</si>
  <si>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</si>
  <si>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</si>
  <si>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</si>
  <si>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</si>
  <si>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</si>
  <si>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</si>
  <si>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</si>
  <si>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</si>
  <si>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</si>
  <si>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</si>
  <si>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</si>
  <si>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</si>
  <si>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</si>
  <si>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</si>
  <si>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</si>
  <si>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</si>
  <si>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</si>
  <si>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</si>
  <si>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</si>
  <si>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</si>
  <si>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</si>
  <si>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</si>
  <si>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</si>
  <si>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</si>
  <si>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</si>
  <si>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</si>
  <si>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</si>
  <si>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</si>
  <si>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</si>
  <si>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</si>
  <si>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</si>
  <si>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</si>
  <si>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</si>
  <si>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</si>
  <si>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</si>
  <si>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</si>
  <si>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</si>
  <si>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</si>
  <si>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</si>
  <si>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</si>
  <si>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</si>
  <si>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</si>
  <si>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</si>
  <si>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</si>
  <si>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</si>
  <si>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</si>
  <si>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</si>
  <si>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</si>
  <si>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</si>
  <si>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</si>
  <si>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</si>
  <si>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</si>
  <si>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</si>
  <si>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</si>
  <si>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</si>
  <si>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</si>
  <si>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</si>
  <si>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</si>
  <si>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</si>
  <si>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</si>
  <si>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</si>
  <si>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</si>
  <si>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</si>
  <si>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</si>
  <si>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</si>
  <si>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</si>
  <si>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</si>
  <si>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</si>
  <si>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</si>
  <si>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</si>
  <si>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</si>
  <si>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</si>
  <si>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</si>
  <si>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</si>
  <si>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</si>
  <si>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</si>
  <si>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</si>
  <si>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</si>
  <si>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</si>
  <si>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</si>
  <si>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</si>
  <si>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</si>
  <si>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</si>
  <si>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</si>
  <si>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</si>
  <si>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</si>
  <si>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</si>
  <si>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</si>
  <si>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</si>
  <si>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</si>
  <si>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</si>
  <si>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</si>
  <si>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</si>
  <si>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</si>
  <si>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</si>
  <si>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</si>
  <si>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</si>
  <si>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</si>
  <si>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</si>
  <si>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</si>
  <si>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</si>
  <si>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</si>
  <si>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</si>
  <si>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</si>
  <si>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</si>
  <si>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</si>
  <si>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</si>
  <si>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</si>
  <si>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</si>
  <si>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</si>
  <si>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</si>
  <si>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</si>
  <si>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</si>
  <si>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</si>
  <si>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</si>
  <si>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</si>
  <si>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</si>
  <si>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</si>
  <si>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</si>
  <si>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</si>
  <si>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</si>
  <si>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</si>
  <si>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</si>
  <si>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</si>
  <si>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</si>
  <si>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</si>
  <si>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</si>
  <si>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</si>
  <si>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</si>
  <si>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</si>
  <si>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</si>
  <si>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</si>
  <si>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</si>
  <si>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</si>
  <si>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</si>
  <si>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</si>
  <si>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</si>
  <si>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</si>
  <si>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</si>
  <si>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</si>
  <si>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</si>
  <si>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</si>
  <si>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</si>
  <si>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</si>
  <si>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</si>
  <si>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</si>
  <si>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</si>
  <si>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</si>
  <si>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</si>
  <si>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</si>
  <si>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</si>
  <si>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</si>
  <si>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</si>
  <si>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</si>
  <si>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</si>
  <si>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</si>
  <si>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</si>
  <si>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</si>
  <si>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</si>
  <si>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</si>
  <si>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</si>
  <si>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</si>
  <si>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</si>
  <si>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</si>
  <si>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</si>
  <si>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</si>
  <si>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</si>
  <si>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</si>
  <si>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</si>
  <si>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</si>
  <si>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</si>
  <si>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</si>
  <si>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</si>
  <si>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</si>
  <si>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</si>
  <si>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</si>
  <si>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</si>
  <si>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</si>
  <si>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</si>
  <si>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</si>
  <si>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</si>
  <si>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</si>
  <si>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</si>
  <si>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</si>
  <si>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</si>
  <si>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</si>
  <si>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</si>
  <si>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</si>
  <si>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</si>
  <si>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</si>
  <si>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</si>
  <si>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</si>
  <si>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</si>
  <si>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</si>
  <si>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</si>
  <si>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</si>
  <si>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</si>
  <si>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</si>
  <si>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</si>
  <si>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</si>
  <si>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</si>
  <si>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</si>
  <si>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</si>
  <si>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</si>
  <si>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</si>
  <si>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</si>
  <si>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</si>
  <si>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</si>
  <si>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</si>
  <si>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</si>
  <si>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</si>
  <si>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</si>
  <si>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</si>
  <si>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</si>
  <si>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</si>
  <si>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</si>
  <si>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</si>
  <si>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</si>
  <si>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</si>
  <si>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</si>
  <si>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</si>
  <si>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</si>
  <si>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</si>
  <si>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</si>
  <si>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</si>
  <si>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</si>
  <si>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</si>
  <si>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</si>
  <si>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</si>
  <si>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</si>
  <si>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</si>
  <si>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</si>
  <si>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</si>
  <si>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</si>
  <si>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</si>
  <si>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</si>
  <si>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</si>
  <si>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</si>
  <si>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</si>
  <si>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</si>
  <si>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</si>
  <si>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</si>
  <si>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</si>
  <si>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</si>
  <si>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</si>
  <si>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</si>
  <si>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</si>
  <si>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</si>
  <si>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</si>
  <si>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</si>
  <si>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</si>
  <si>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</si>
  <si>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</si>
  <si>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</si>
  <si>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</si>
  <si>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</si>
  <si>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</si>
  <si>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</si>
  <si>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</si>
  <si>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</si>
  <si>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</si>
  <si>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</si>
  <si>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</si>
  <si>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</si>
  <si>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</si>
  <si>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</si>
  <si>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</si>
  <si>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</si>
  <si>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</si>
  <si>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</si>
  <si>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</si>
  <si>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</si>
  <si>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</si>
  <si>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</si>
  <si>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</si>
  <si>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</si>
  <si>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</si>
  <si>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</si>
  <si>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</si>
  <si>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</si>
  <si>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</si>
  <si>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</si>
  <si>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</si>
  <si>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</si>
  <si>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</si>
  <si>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</si>
  <si>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</si>
  <si>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</si>
  <si>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</si>
  <si>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</si>
  <si>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</si>
  <si>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</si>
  <si>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</si>
  <si>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</si>
  <si>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</si>
  <si>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</si>
  <si>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</si>
  <si>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</si>
  <si>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</si>
  <si>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</si>
  <si>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</si>
  <si>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</si>
  <si>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</si>
  <si>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</si>
  <si>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</si>
  <si>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</si>
  <si>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</si>
  <si>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</si>
  <si>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</si>
  <si>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</si>
  <si>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</si>
  <si>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</si>
  <si>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</si>
  <si>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</si>
  <si>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</si>
  <si>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</si>
  <si>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</si>
  <si>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</si>
  <si>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</si>
  <si>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</si>
  <si>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</si>
  <si>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</si>
  <si>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</si>
  <si>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</si>
  <si>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</si>
  <si>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</si>
  <si>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</si>
  <si>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</si>
  <si>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</si>
  <si>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</si>
  <si>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</si>
  <si>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</si>
  <si>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</si>
  <si>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</si>
  <si>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</si>
  <si>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</si>
  <si>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</si>
  <si>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</si>
  <si>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</si>
  <si>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</si>
  <si>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</si>
  <si>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</si>
  <si>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</si>
  <si>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</si>
  <si>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</si>
  <si>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</si>
  <si>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</si>
  <si>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</si>
  <si>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</si>
  <si>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</si>
  <si>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</si>
  <si>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</si>
  <si>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</si>
  <si>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</si>
  <si>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</si>
  <si>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</si>
  <si>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</si>
  <si>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</si>
  <si>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</si>
  <si>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</si>
  <si>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</si>
  <si>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</si>
  <si>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</si>
  <si>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</si>
  <si>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</si>
  <si>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</si>
  <si>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</si>
  <si>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</si>
  <si>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</si>
  <si>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</si>
  <si>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</si>
  <si>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</si>
  <si>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</si>
  <si>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</si>
  <si>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</si>
  <si>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</si>
  <si>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</si>
  <si>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</si>
  <si>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</si>
  <si>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</si>
  <si>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</si>
  <si>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</si>
  <si>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</si>
  <si>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</si>
  <si>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</si>
  <si>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</si>
  <si>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</si>
  <si>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</si>
  <si>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</si>
  <si>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</si>
  <si>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</si>
  <si>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</si>
  <si>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</si>
  <si>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</si>
  <si>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</si>
  <si>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</si>
  <si>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</si>
  <si>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</si>
  <si>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</si>
  <si>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</si>
  <si>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</si>
  <si>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</si>
  <si>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</si>
  <si>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</si>
  <si>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</si>
  <si>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</si>
  <si>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</si>
  <si>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</si>
  <si>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</si>
  <si>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</si>
  <si>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</si>
  <si>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</si>
  <si>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</si>
  <si>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</si>
  <si>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</si>
  <si>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</si>
  <si>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</si>
  <si>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</si>
  <si>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</si>
  <si>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</si>
  <si>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</si>
  <si>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</si>
  <si>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</si>
  <si>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</si>
  <si>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</si>
  <si>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</si>
  <si>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</si>
  <si>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</si>
  <si>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</si>
  <si>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</si>
  <si>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</si>
  <si>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</si>
  <si>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</si>
  <si>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</si>
  <si>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</si>
  <si>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</si>
  <si>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</si>
  <si>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</si>
  <si>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</si>
  <si>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</si>
  <si>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</si>
  <si>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</si>
  <si>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</si>
  <si>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</si>
  <si>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</si>
  <si>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</si>
  <si>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</si>
  <si>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</si>
  <si>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</si>
  <si>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</si>
  <si>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</si>
  <si>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</si>
  <si>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</si>
  <si>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</si>
  <si>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</si>
  <si>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</si>
  <si>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</si>
  <si>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</si>
  <si>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</si>
  <si>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</si>
  <si>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</si>
  <si>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</si>
  <si>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</si>
  <si>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</si>
  <si>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</si>
  <si>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</si>
  <si>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</si>
  <si>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</si>
  <si>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</si>
  <si>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</si>
  <si>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</si>
  <si>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</si>
  <si>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</si>
  <si>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</si>
  <si>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</si>
  <si>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</si>
  <si>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</si>
  <si>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</si>
  <si>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</si>
  <si>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</si>
  <si>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</si>
  <si>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</si>
  <si>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</si>
  <si>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</si>
  <si>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</si>
  <si>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</si>
  <si>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</si>
  <si>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</si>
  <si>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</si>
  <si>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</si>
  <si>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</si>
  <si>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</si>
  <si>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</si>
  <si>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</si>
  <si>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</si>
  <si>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</si>
  <si>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</si>
  <si>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</si>
  <si>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</si>
  <si>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</si>
  <si>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</si>
  <si>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</si>
  <si>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</si>
  <si>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</si>
  <si>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</si>
  <si>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</si>
  <si>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</si>
  <si>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</si>
  <si>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</si>
  <si>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</si>
  <si>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</si>
  <si>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</si>
  <si>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</si>
  <si>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</si>
  <si>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</si>
  <si>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</si>
  <si>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</si>
  <si>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</si>
  <si>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</si>
  <si>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</si>
  <si>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</si>
  <si>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</si>
  <si>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</si>
  <si>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</si>
  <si>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</si>
  <si>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</si>
  <si>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</si>
  <si>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</si>
  <si>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</si>
  <si>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</si>
  <si>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</si>
  <si>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</si>
  <si>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</si>
  <si>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</si>
  <si>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</si>
  <si>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</si>
  <si>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</si>
  <si>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</si>
  <si>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</si>
  <si>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</si>
  <si>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</si>
  <si>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</si>
  <si>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</si>
  <si>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</si>
  <si>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</si>
  <si>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</si>
  <si>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</si>
  <si>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</si>
  <si>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</si>
  <si>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</si>
  <si>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</si>
  <si>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</si>
  <si>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</si>
  <si>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</si>
  <si>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</si>
  <si>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</si>
  <si>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</si>
  <si>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</si>
  <si>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</si>
  <si>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</si>
  <si>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</si>
  <si>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</si>
  <si>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</si>
  <si>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</si>
  <si>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</si>
  <si>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</si>
  <si>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</si>
  <si>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</si>
  <si>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</si>
  <si>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</si>
  <si>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</si>
  <si>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</si>
  <si>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</si>
  <si>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</si>
  <si>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</si>
  <si>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</si>
  <si>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</si>
  <si>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</si>
  <si>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</si>
  <si>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</si>
  <si>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</si>
  <si>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</si>
  <si>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</si>
  <si>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</si>
  <si>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</si>
  <si>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</si>
  <si>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</si>
  <si>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</si>
  <si>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</si>
  <si>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</si>
  <si>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</si>
  <si>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</si>
  <si>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</si>
  <si>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</si>
  <si>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</si>
  <si>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</si>
  <si>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</si>
  <si>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</si>
  <si>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</si>
  <si>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</si>
  <si>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</si>
  <si>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</si>
  <si>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</si>
  <si>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</si>
  <si>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</si>
  <si>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</si>
  <si>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</si>
  <si>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</si>
  <si>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</si>
  <si>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</si>
  <si>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</si>
  <si>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</si>
  <si>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</si>
  <si>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</si>
  <si>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</si>
  <si>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</si>
  <si>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</si>
  <si>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</si>
  <si>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</si>
  <si>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</si>
  <si>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</si>
  <si>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</si>
  <si>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</si>
  <si>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</si>
  <si>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</si>
  <si>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</si>
  <si>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</si>
  <si>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</si>
  <si>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</si>
  <si>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</si>
  <si>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</si>
  <si>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</si>
  <si>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</si>
  <si>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</si>
  <si>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</si>
  <si>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</si>
  <si>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</si>
  <si>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</si>
  <si>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</si>
  <si>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</si>
  <si>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</si>
  <si>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</si>
  <si>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</si>
  <si>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</si>
  <si>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</si>
  <si>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</si>
  <si>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</si>
  <si>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</si>
  <si>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</si>
  <si>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</si>
  <si>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</si>
  <si>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</si>
  <si>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</si>
  <si>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</si>
  <si>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</si>
  <si>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</si>
  <si>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</si>
  <si>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</si>
  <si>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</si>
  <si>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</si>
  <si>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</si>
  <si>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</si>
  <si>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</si>
  <si>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</si>
  <si>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</si>
  <si>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</si>
  <si>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</si>
  <si>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</si>
  <si>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</si>
  <si>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</si>
  <si>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</si>
  <si>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</si>
  <si>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</si>
  <si>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</si>
  <si>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</si>
  <si>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</si>
  <si>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</si>
  <si>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</si>
  <si>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</si>
  <si>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</si>
  <si>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</si>
  <si>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</si>
  <si>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</si>
  <si>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</si>
  <si>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</si>
  <si>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</si>
  <si>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</si>
  <si>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</si>
  <si>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</si>
  <si>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</si>
  <si>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</si>
  <si>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</si>
  <si>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</si>
  <si>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</si>
  <si>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</si>
  <si>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</si>
  <si>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</si>
  <si>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</si>
  <si>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</si>
  <si>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</si>
  <si>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</si>
  <si>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</si>
  <si>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</si>
  <si>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</si>
  <si>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</si>
  <si>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</si>
  <si>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</si>
  <si>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</si>
  <si>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</si>
  <si>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</si>
  <si>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</si>
  <si>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</si>
  <si>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</si>
  <si>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</si>
  <si>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</si>
  <si>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</si>
  <si>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</si>
  <si>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</si>
  <si>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</si>
  <si>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</si>
  <si>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</si>
  <si>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</si>
  <si>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</si>
  <si>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</si>
  <si>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</si>
  <si>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</si>
  <si>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</si>
  <si>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</si>
  <si>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</si>
  <si>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</si>
  <si>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</si>
  <si>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</si>
  <si>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</si>
  <si>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</si>
  <si>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</si>
  <si>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</si>
  <si>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</si>
  <si>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</si>
  <si>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</si>
  <si>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</si>
  <si>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</si>
  <si>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</si>
  <si>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</si>
  <si>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</si>
  <si>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</si>
  <si>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</si>
  <si>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</si>
  <si>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</si>
  <si>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</si>
  <si>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</si>
  <si>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</si>
  <si>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</si>
  <si>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</si>
  <si>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</si>
  <si>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</si>
  <si>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</si>
  <si>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</si>
  <si>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</si>
  <si>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</si>
  <si>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</si>
  <si>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</si>
  <si>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</si>
  <si>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</si>
  <si>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</si>
  <si>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</si>
  <si>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</si>
  <si>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</si>
  <si>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</si>
  <si>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</si>
  <si>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</si>
  <si>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</si>
  <si>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</si>
  <si>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</si>
  <si>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</si>
  <si>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</si>
  <si>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</si>
  <si>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</si>
  <si>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</si>
  <si>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</si>
  <si>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</si>
  <si>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</si>
  <si>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</si>
  <si>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</si>
  <si>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</si>
  <si>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</si>
  <si>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</si>
  <si>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</si>
  <si>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</si>
  <si>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</si>
  <si>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</si>
  <si>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</si>
  <si>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</si>
  <si>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</si>
  <si>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</si>
  <si>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</si>
  <si>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</si>
  <si>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</si>
  <si>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</si>
  <si>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</si>
  <si>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</si>
  <si>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</si>
  <si>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</si>
  <si>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</si>
  <si>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</si>
  <si>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</si>
  <si>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</si>
  <si>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</si>
  <si>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</si>
  <si>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</si>
  <si>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</si>
  <si>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</si>
  <si>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</si>
  <si>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</si>
  <si>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</si>
  <si>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</si>
  <si>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</si>
  <si>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</si>
  <si>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</si>
  <si>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</si>
  <si>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</si>
  <si>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</si>
  <si>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</si>
  <si>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</si>
  <si>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</si>
  <si>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</si>
  <si>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</si>
  <si>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</si>
  <si>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</si>
  <si>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</si>
  <si>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</si>
  <si>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</si>
  <si>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</si>
  <si>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</si>
  <si>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</si>
  <si>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</si>
  <si>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</si>
  <si>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</si>
  <si>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</si>
  <si>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</si>
  <si>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</si>
  <si>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</si>
  <si>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</si>
  <si>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</si>
  <si>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</si>
  <si>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</si>
  <si>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</si>
  <si>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</si>
  <si>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</si>
  <si>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</si>
  <si>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</si>
  <si>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</si>
  <si>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</si>
  <si>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</si>
  <si>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</si>
  <si>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</si>
  <si>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</si>
  <si>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</si>
  <si>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</si>
  <si>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</si>
  <si>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</si>
  <si>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</si>
  <si>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</si>
  <si>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</si>
  <si>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</si>
  <si>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</si>
  <si>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</si>
  <si>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</si>
  <si>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</si>
  <si>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</si>
  <si>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</si>
  <si>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</si>
  <si>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</si>
  <si>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</si>
  <si>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</si>
  <si>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</si>
  <si>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</si>
  <si>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</si>
  <si>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</si>
  <si>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</si>
  <si>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</si>
  <si>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</si>
  <si>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</si>
  <si>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</si>
  <si>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</si>
  <si>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</si>
  <si>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</si>
  <si>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</si>
  <si>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</si>
  <si>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</si>
  <si>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</si>
  <si>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</si>
  <si>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</si>
  <si>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</si>
  <si>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</si>
  <si>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</si>
  <si>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</si>
  <si>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</si>
  <si>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</si>
  <si>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</si>
  <si>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</si>
  <si>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</si>
  <si>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</si>
  <si>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</si>
  <si>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</si>
  <si>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</si>
  <si>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</si>
  <si>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</si>
  <si>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</si>
  <si>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</si>
  <si>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</si>
  <si>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</si>
  <si>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</si>
  <si>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</si>
  <si>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</si>
  <si>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</si>
  <si>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</si>
  <si>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</si>
  <si>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</si>
  <si>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</si>
  <si>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</si>
  <si>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</si>
  <si>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</si>
  <si>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</si>
  <si>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</si>
  <si>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</si>
  <si>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</si>
  <si>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</si>
  <si>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</si>
  <si>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</si>
  <si>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</si>
  <si>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</si>
  <si>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</si>
  <si>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</si>
  <si>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</si>
  <si>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</si>
  <si>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</si>
  <si>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</si>
  <si>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</si>
  <si>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</si>
  <si>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</si>
  <si>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</si>
  <si>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</si>
  <si>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</si>
  <si>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</si>
  <si>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</si>
  <si>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</si>
  <si>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</si>
  <si>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</si>
  <si>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</si>
  <si>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</si>
  <si>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</si>
  <si>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</si>
  <si>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</si>
  <si>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</si>
  <si>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</si>
  <si>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</si>
  <si>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</si>
  <si>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</si>
  <si>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</si>
  <si>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</si>
  <si>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</si>
  <si>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</si>
  <si>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</si>
  <si>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</si>
  <si>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</si>
  <si>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</si>
  <si>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</si>
  <si>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</si>
  <si>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</si>
  <si>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</si>
  <si>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</si>
  <si>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</si>
  <si>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</si>
  <si>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</si>
  <si>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</si>
  <si>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</si>
  <si>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</si>
  <si>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</si>
  <si>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</si>
  <si>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</si>
  <si>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</si>
  <si>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</si>
  <si>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</si>
  <si>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</si>
  <si>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</si>
  <si>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</si>
  <si>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</si>
  <si>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</si>
  <si>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</si>
  <si>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</si>
  <si>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</si>
  <si>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</si>
  <si>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</si>
  <si>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</si>
  <si>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</si>
  <si>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</si>
  <si>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</si>
  <si>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</si>
  <si>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</si>
  <si>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</si>
  <si>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</si>
  <si>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</si>
  <si>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</si>
  <si>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</si>
  <si>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</si>
  <si>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</si>
  <si>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</si>
  <si>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</si>
  <si>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</si>
  <si>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</si>
  <si>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</si>
  <si>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</si>
  <si>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</si>
  <si>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</si>
  <si>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</si>
  <si>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</si>
  <si>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</si>
  <si>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</si>
  <si>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</si>
  <si>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</si>
  <si>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</si>
  <si>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</si>
  <si>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</si>
  <si>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</si>
  <si>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</si>
  <si>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</si>
  <si>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</si>
  <si>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</si>
  <si>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</si>
  <si>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</si>
  <si>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</si>
  <si>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</si>
  <si>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</si>
  <si>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</si>
  <si>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</si>
  <si>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</si>
  <si>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</si>
  <si>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</si>
  <si>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</si>
  <si>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</si>
  <si>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</si>
  <si>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</si>
  <si>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</si>
  <si>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</si>
  <si>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</si>
  <si>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</si>
  <si>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</si>
  <si>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</si>
  <si>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</si>
  <si>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</si>
  <si>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</si>
  <si>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</si>
  <si>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</si>
  <si>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</si>
  <si>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</si>
  <si>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</si>
  <si>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</si>
  <si>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</si>
  <si>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</si>
  <si>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</si>
  <si>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</si>
  <si>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</si>
  <si>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</si>
  <si>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</si>
  <si>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</si>
  <si>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</si>
  <si>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</si>
  <si>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</si>
  <si>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</si>
  <si>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</si>
  <si>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</si>
  <si>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</si>
  <si>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</si>
  <si>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</si>
  <si>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</si>
  <si>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</si>
  <si>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</si>
  <si>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</si>
  <si>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</si>
  <si>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</si>
  <si>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</si>
  <si>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</si>
  <si>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</si>
  <si>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</si>
  <si>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</si>
  <si>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</si>
  <si>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</si>
  <si>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</si>
  <si>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</si>
  <si>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</si>
  <si>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</si>
  <si>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</si>
  <si>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</si>
  <si>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</si>
  <si>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</si>
  <si>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</si>
  <si>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</si>
  <si>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</si>
  <si>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</si>
  <si>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</si>
  <si>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</si>
  <si>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</si>
  <si>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</si>
  <si>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</si>
  <si>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</si>
  <si>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</si>
  <si>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</si>
  <si>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</si>
  <si>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</si>
  <si>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</si>
  <si>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</si>
  <si>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</si>
  <si>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</si>
  <si>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</si>
  <si>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</si>
  <si>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</si>
  <si>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</si>
  <si>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</si>
  <si>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</si>
  <si>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</si>
  <si>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</si>
  <si>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</si>
  <si>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</si>
  <si>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</si>
  <si>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</si>
  <si>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</si>
  <si>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</si>
  <si>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</si>
  <si>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</si>
  <si>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</si>
  <si>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</si>
  <si>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</si>
  <si>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</si>
  <si>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</si>
  <si>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</si>
  <si>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</si>
  <si>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</si>
  <si>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</si>
  <si>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</si>
  <si>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</si>
  <si>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</si>
  <si>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</si>
  <si>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</si>
  <si>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</si>
  <si>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</si>
  <si>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</si>
  <si>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</si>
  <si>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</si>
  <si>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</si>
  <si>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</si>
  <si>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</si>
  <si>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</si>
  <si>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</si>
  <si>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</si>
  <si>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</si>
  <si>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</si>
  <si>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</si>
  <si>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</si>
  <si>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</si>
  <si>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</si>
  <si>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</si>
  <si>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</si>
  <si>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</si>
  <si>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</si>
  <si>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</si>
  <si>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</si>
  <si>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</si>
  <si>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</si>
  <si>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</si>
  <si>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</si>
  <si>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</si>
  <si>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</si>
  <si>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</si>
  <si>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</si>
  <si>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</si>
  <si>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</si>
  <si>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</si>
  <si>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</si>
  <si>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</si>
  <si>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</si>
  <si>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</si>
  <si>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</si>
  <si>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</si>
  <si>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</si>
  <si>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</si>
  <si>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</si>
  <si>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</si>
  <si>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</si>
  <si>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</si>
  <si>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</si>
  <si>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</si>
  <si>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</si>
  <si>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</si>
  <si>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</si>
  <si>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</si>
  <si>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</si>
  <si>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</si>
  <si>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</si>
  <si>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</si>
  <si>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</si>
  <si>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</si>
  <si>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</si>
  <si>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</si>
  <si>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</si>
  <si>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</si>
  <si>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</si>
  <si>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</si>
  <si>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</si>
  <si>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</si>
  <si>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</si>
  <si>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</si>
  <si>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</si>
  <si>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</si>
  <si>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</si>
  <si>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</si>
  <si>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</si>
  <si>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</si>
  <si>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</si>
  <si>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</si>
  <si>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</si>
  <si>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</si>
  <si>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</si>
  <si>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</si>
  <si>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</si>
  <si>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</si>
  <si>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</si>
  <si>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</si>
  <si>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</si>
  <si>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</si>
  <si>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</si>
  <si>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</si>
  <si>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</si>
  <si>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</si>
  <si>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</si>
  <si>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</si>
  <si>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</si>
  <si>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</si>
  <si>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</si>
  <si>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</si>
  <si>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</si>
  <si>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</si>
  <si>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</si>
  <si>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</si>
  <si>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</si>
  <si>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</si>
  <si>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</si>
  <si>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</si>
  <si>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</si>
  <si>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</si>
  <si>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</si>
  <si>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</si>
  <si>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</si>
  <si>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</si>
  <si>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</si>
  <si>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</si>
  <si>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</si>
  <si>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</si>
  <si>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</si>
  <si>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</si>
  <si>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</si>
  <si>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</si>
  <si>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</si>
  <si>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</si>
  <si>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</si>
  <si>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</si>
  <si>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</si>
  <si>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</si>
  <si>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</si>
  <si>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</si>
  <si>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</si>
  <si>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</si>
  <si>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</si>
  <si>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</si>
  <si>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</si>
  <si>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</si>
  <si>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</si>
  <si>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</si>
  <si>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</si>
  <si>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</si>
  <si>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</si>
  <si>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</si>
  <si>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</si>
  <si>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</si>
  <si>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</si>
  <si>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</si>
  <si>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</si>
  <si>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</si>
  <si>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</si>
  <si>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</si>
  <si>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</si>
  <si>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</si>
  <si>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</si>
  <si>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</si>
  <si>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</si>
  <si>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</si>
  <si>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</si>
  <si>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</si>
  <si>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</si>
  <si>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</si>
  <si>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</si>
  <si>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</si>
  <si>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</si>
  <si>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</si>
  <si>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</si>
  <si>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</si>
  <si>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</si>
  <si>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</si>
  <si>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</si>
  <si>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</si>
  <si>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</si>
  <si>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</si>
  <si>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</si>
  <si>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</si>
  <si>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</si>
  <si>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</si>
  <si>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</si>
  <si>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</si>
  <si>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</si>
  <si>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</si>
  <si>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</si>
  <si>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</si>
  <si>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</si>
  <si>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</si>
  <si>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</si>
  <si>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</si>
  <si>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</si>
  <si>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</si>
  <si>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</si>
  <si>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</si>
  <si>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</si>
  <si>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</si>
  <si>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</si>
  <si>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</si>
  <si>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</si>
  <si>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</si>
  <si>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</si>
  <si>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</si>
  <si>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</si>
  <si>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</si>
  <si>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</si>
  <si>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</si>
  <si>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</si>
  <si>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</si>
  <si>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</si>
  <si>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</si>
  <si>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</si>
  <si>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</si>
  <si>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</si>
  <si>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</si>
  <si>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</si>
  <si>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</si>
  <si>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</si>
  <si>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</si>
  <si>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</si>
  <si>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</si>
  <si>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</si>
  <si>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</si>
  <si>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</si>
  <si>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</si>
  <si>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</si>
  <si>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</si>
  <si>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</si>
  <si>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</si>
  <si>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</si>
  <si>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</si>
  <si>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</si>
  <si>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</si>
  <si>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</si>
  <si>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</si>
  <si>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</si>
  <si>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</si>
  <si>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</si>
  <si>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</si>
  <si>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</si>
  <si>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</si>
  <si>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</si>
  <si>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</si>
  <si>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</si>
  <si>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</si>
  <si>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</si>
  <si>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</si>
  <si>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</si>
  <si>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</si>
  <si>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</si>
  <si>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</si>
  <si>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</si>
  <si>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</si>
  <si>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</si>
  <si>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</si>
  <si>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</si>
  <si>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</si>
  <si>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</si>
  <si>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</si>
  <si>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</si>
  <si>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</si>
  <si>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</si>
  <si>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</si>
  <si>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</si>
  <si>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</si>
  <si>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</si>
  <si>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</si>
  <si>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</si>
  <si>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</si>
  <si>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</si>
  <si>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</si>
  <si>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</si>
  <si>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</si>
  <si>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</si>
  <si>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</si>
  <si>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</si>
  <si>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</si>
  <si>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</si>
  <si>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</si>
  <si>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</si>
  <si>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</si>
  <si>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</si>
  <si>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</si>
  <si>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</si>
  <si>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</si>
  <si>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</si>
  <si>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</si>
  <si>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</si>
  <si>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</si>
  <si>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</si>
  <si>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</si>
  <si>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</si>
  <si>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</si>
  <si>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</si>
  <si>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</si>
  <si>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</si>
  <si>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</si>
  <si>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</si>
  <si>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</si>
  <si>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</si>
  <si>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</si>
  <si>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</si>
  <si>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</si>
  <si>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</si>
  <si>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</si>
  <si>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</si>
  <si>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</si>
  <si>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</si>
  <si>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</si>
  <si>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</si>
  <si>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</si>
  <si>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</si>
  <si>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</si>
  <si>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</si>
  <si>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</si>
  <si>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</si>
  <si>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</si>
  <si>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</si>
  <si>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</si>
  <si>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</si>
  <si>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</si>
  <si>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</si>
  <si>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</si>
  <si>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</si>
  <si>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</si>
  <si>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</si>
  <si>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</si>
  <si>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</si>
  <si>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</si>
  <si>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</si>
  <si>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</si>
  <si>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</si>
  <si>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</si>
  <si>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</si>
  <si>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</si>
  <si>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</si>
  <si>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</si>
  <si>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</si>
  <si>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</si>
  <si>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</si>
  <si>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</si>
  <si>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</si>
  <si>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</si>
  <si>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</si>
  <si>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</si>
  <si>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</si>
  <si>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</si>
  <si>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</si>
  <si>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</si>
  <si>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</si>
  <si>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</si>
  <si>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</si>
  <si>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</si>
  <si>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</si>
  <si>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</si>
  <si>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</si>
  <si>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</si>
  <si>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</si>
  <si>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</si>
  <si>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</si>
  <si>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</si>
  <si>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</si>
  <si>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</si>
  <si>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</si>
  <si>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</si>
  <si>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</si>
  <si>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</si>
  <si>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</si>
  <si>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</si>
  <si>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</si>
  <si>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</si>
  <si>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</si>
  <si>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</si>
  <si>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</si>
  <si>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</si>
  <si>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</si>
  <si>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</si>
  <si>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</si>
  <si>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</si>
  <si>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</si>
  <si>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</si>
  <si>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</si>
  <si>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</si>
  <si>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</si>
  <si>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</si>
  <si>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</si>
  <si>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</si>
  <si>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</si>
  <si>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</si>
  <si>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</si>
  <si>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</si>
  <si>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</si>
  <si>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</si>
  <si>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</si>
  <si>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</si>
  <si>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</si>
  <si>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</si>
  <si>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</si>
  <si>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</si>
  <si>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</si>
  <si>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</si>
  <si>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</si>
  <si>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</si>
  <si>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</si>
  <si>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</si>
  <si>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</si>
  <si>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</si>
  <si>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</si>
  <si>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</si>
  <si>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</si>
  <si>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</si>
  <si>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</si>
  <si>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</si>
  <si>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</si>
  <si>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</si>
  <si>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</si>
  <si>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</si>
  <si>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</si>
  <si>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</si>
  <si>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</si>
  <si>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</si>
  <si>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</si>
  <si>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</si>
  <si>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</si>
  <si>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</si>
  <si>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</si>
  <si>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</si>
  <si>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</si>
  <si>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</si>
  <si>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</si>
  <si>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</si>
  <si>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</si>
  <si>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</si>
  <si>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</si>
  <si>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</si>
  <si>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</si>
  <si>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</si>
  <si>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</si>
  <si>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</si>
  <si>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</si>
  <si>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</si>
  <si>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</si>
  <si>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</si>
  <si>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</si>
  <si>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</si>
  <si>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</si>
  <si>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</si>
  <si>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</si>
  <si>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</si>
  <si>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</si>
  <si>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</si>
  <si>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</si>
  <si>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</si>
  <si>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</si>
  <si>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</si>
  <si>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</si>
  <si>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</si>
  <si>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</si>
  <si>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</si>
  <si>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</si>
  <si>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</si>
  <si>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</si>
  <si>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</si>
  <si>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</si>
  <si>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</si>
  <si>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</si>
  <si>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</si>
  <si>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</si>
  <si>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</si>
  <si>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</si>
  <si>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</si>
  <si>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</si>
  <si>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</si>
  <si>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</si>
  <si>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</si>
  <si>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</si>
  <si>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</si>
  <si>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</si>
  <si>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</si>
  <si>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</si>
  <si>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</si>
  <si>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</si>
  <si>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</si>
  <si>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</si>
  <si>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</si>
  <si>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</si>
  <si>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</si>
  <si>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</si>
  <si>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</si>
  <si>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</si>
  <si>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</si>
  <si>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</si>
  <si>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</si>
  <si>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</si>
  <si>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</si>
  <si>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</si>
  <si>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</si>
  <si>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</si>
  <si>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</si>
  <si>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</si>
  <si>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</si>
  <si>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</si>
  <si>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</si>
  <si>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</si>
  <si>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</si>
  <si>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</si>
  <si>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</si>
  <si>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</si>
  <si>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</si>
  <si>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</si>
  <si>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</si>
  <si>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</si>
  <si>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</si>
  <si>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</si>
  <si>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</si>
  <si>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</si>
  <si>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</si>
  <si>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</si>
  <si>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</si>
  <si>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</si>
  <si>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</si>
  <si>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</si>
  <si>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</si>
  <si>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</si>
  <si>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</si>
  <si>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</si>
  <si>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</si>
  <si>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</si>
  <si>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</si>
  <si>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</si>
  <si>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</si>
  <si>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</si>
  <si>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</si>
  <si>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</si>
  <si>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</si>
  <si>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</si>
  <si>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</si>
  <si>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</si>
  <si>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</si>
  <si>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</si>
  <si>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</si>
  <si>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</si>
  <si>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</si>
  <si>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</si>
  <si>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</si>
  <si>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</si>
  <si>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</si>
  <si>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</si>
  <si>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</si>
  <si>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</si>
  <si>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</si>
  <si>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</si>
  <si>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</si>
  <si>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</si>
  <si>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</si>
  <si>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</si>
  <si>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</si>
  <si>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</si>
  <si>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</si>
  <si>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</si>
  <si>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</si>
  <si>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</si>
  <si>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</si>
  <si>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</si>
  <si>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</si>
  <si>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</si>
  <si>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</si>
  <si>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</si>
  <si>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</si>
  <si>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</si>
  <si>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</si>
  <si>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</si>
  <si>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</si>
  <si>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</si>
  <si>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</si>
  <si>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</si>
  <si>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</si>
  <si>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</si>
  <si>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</si>
  <si>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</si>
  <si>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</si>
  <si>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</si>
  <si>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</si>
  <si>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</si>
  <si>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</si>
  <si>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</si>
  <si>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</si>
  <si>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</si>
  <si>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</si>
  <si>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</si>
  <si>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</si>
  <si>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</si>
  <si>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</si>
  <si>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</si>
  <si>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</si>
  <si>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</si>
  <si>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</si>
  <si>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</si>
  <si>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</si>
  <si>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</si>
  <si>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</si>
  <si>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</si>
  <si>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</si>
  <si>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</si>
  <si>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</si>
  <si>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</si>
  <si>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</si>
  <si>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</si>
  <si>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</si>
  <si>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</si>
  <si>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</si>
  <si>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</si>
  <si>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</si>
  <si>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</si>
  <si>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</si>
  <si>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</si>
  <si>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</si>
  <si>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</si>
  <si>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</si>
  <si>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</si>
  <si>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</si>
  <si>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</si>
  <si>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</si>
  <si>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</si>
  <si>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</si>
  <si>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</si>
  <si>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</si>
  <si>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</si>
  <si>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</si>
  <si>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</si>
  <si>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</si>
  <si>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</si>
  <si>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</si>
  <si>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</si>
  <si>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</si>
  <si>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</si>
  <si>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</si>
  <si>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</si>
  <si>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</si>
  <si>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</si>
  <si>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</si>
  <si>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</si>
  <si>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</si>
  <si>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</si>
  <si>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</si>
  <si>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</si>
  <si>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</si>
  <si>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</si>
  <si>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</si>
  <si>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</si>
  <si>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</si>
  <si>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</si>
  <si>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</si>
  <si>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</si>
  <si>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</si>
  <si>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</si>
  <si>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</si>
  <si>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</si>
  <si>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</si>
  <si>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</si>
  <si>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</si>
  <si>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</si>
  <si>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</si>
  <si>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</si>
  <si>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</si>
  <si>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</si>
  <si>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</si>
  <si>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</si>
  <si>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</si>
  <si>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</si>
  <si>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</si>
  <si>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</si>
  <si>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</si>
  <si>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</si>
  <si>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</si>
  <si>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</si>
  <si>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</si>
  <si>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</si>
  <si>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</si>
  <si>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</si>
  <si>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</si>
  <si>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</si>
  <si>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</si>
  <si>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</si>
  <si>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</si>
  <si>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</si>
  <si>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</si>
  <si>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</si>
  <si>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</si>
  <si>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</si>
  <si>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</si>
  <si>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</si>
  <si>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</si>
  <si>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</si>
  <si>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</si>
  <si>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</si>
  <si>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</si>
  <si>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</si>
  <si>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</si>
  <si>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</si>
  <si>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</si>
  <si>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</si>
  <si>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</si>
  <si>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</si>
  <si>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</si>
  <si>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</si>
  <si>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</si>
  <si>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</si>
  <si>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</si>
  <si>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</si>
  <si>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</si>
  <si>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</si>
  <si>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</si>
  <si>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</si>
  <si>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</si>
  <si>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</si>
  <si>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</si>
  <si>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</si>
  <si>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</si>
  <si>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</si>
  <si>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</si>
  <si>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</si>
  <si>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</si>
  <si>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</si>
  <si>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</si>
  <si>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</si>
  <si>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</si>
  <si>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</si>
  <si>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</si>
  <si>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</si>
  <si>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</si>
  <si>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</si>
  <si>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</si>
  <si>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</si>
  <si>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</si>
  <si>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</si>
  <si>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</si>
  <si>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</si>
  <si>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</si>
  <si>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</si>
  <si>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</si>
  <si>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</si>
  <si>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</si>
  <si>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</si>
  <si>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</si>
  <si>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</si>
  <si>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</si>
  <si>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</si>
  <si>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</si>
  <si>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</si>
  <si>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</si>
  <si>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</si>
  <si>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</si>
  <si>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</si>
  <si>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</si>
  <si>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</si>
  <si>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</si>
  <si>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</si>
  <si>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</si>
  <si>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</si>
  <si>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</si>
  <si>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</si>
  <si>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</si>
  <si>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</si>
  <si>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</si>
  <si>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</si>
  <si>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</si>
  <si>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</si>
  <si>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</si>
  <si>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</si>
  <si>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</si>
  <si>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</si>
  <si>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</si>
  <si>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</si>
  <si>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</si>
  <si>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</si>
  <si>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</si>
  <si>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</si>
  <si>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</si>
  <si>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</si>
  <si>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</si>
  <si>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</si>
  <si>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</si>
  <si>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</si>
  <si>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</si>
  <si>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</si>
  <si>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</si>
  <si>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</si>
  <si>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</si>
  <si>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</si>
  <si>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</si>
  <si>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</si>
  <si>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</si>
  <si>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</si>
  <si>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</si>
  <si>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</si>
  <si>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</si>
  <si>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</si>
  <si>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</si>
  <si>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</si>
  <si>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</si>
  <si>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</si>
  <si>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</si>
  <si>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</si>
  <si>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</si>
  <si>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</si>
  <si>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</si>
  <si>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</si>
  <si>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</si>
  <si>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</si>
  <si>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</si>
  <si>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</si>
  <si>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</si>
  <si>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</si>
  <si>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</si>
  <si>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</si>
  <si>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</si>
  <si>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</si>
  <si>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</si>
  <si>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</si>
  <si>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</si>
  <si>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</si>
  <si>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</si>
  <si>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</si>
  <si>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</si>
  <si>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</si>
  <si>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</si>
  <si>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</si>
  <si>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</si>
  <si>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</si>
  <si>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</si>
  <si>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</si>
  <si>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</si>
  <si>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</si>
  <si>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</si>
  <si>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</si>
  <si>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</si>
  <si>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</si>
  <si>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</si>
  <si>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</si>
  <si>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</si>
  <si>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</si>
  <si>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</si>
  <si>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</si>
  <si>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</si>
  <si>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</si>
  <si>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</si>
  <si>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</si>
  <si>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</si>
  <si>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</si>
  <si>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</si>
  <si>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</si>
  <si>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</si>
  <si>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</si>
  <si>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</si>
  <si>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</si>
  <si>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</si>
  <si>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</si>
  <si>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</si>
  <si>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</si>
  <si>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</si>
  <si>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</si>
  <si>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</si>
  <si>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</si>
  <si>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</si>
  <si>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</si>
  <si>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</si>
  <si>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</si>
  <si>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</si>
  <si>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</si>
  <si>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</si>
  <si>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</si>
  <si>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</si>
  <si>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</si>
  <si>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</si>
  <si>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</si>
  <si>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</si>
  <si>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</si>
  <si>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</si>
  <si>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</si>
  <si>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</si>
  <si>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</si>
  <si>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</si>
  <si>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</si>
  <si>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</si>
  <si>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</si>
  <si>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</si>
  <si>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</si>
  <si>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</si>
  <si>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</si>
  <si>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</si>
  <si>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</si>
  <si>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</si>
  <si>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</si>
  <si>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</si>
  <si>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</si>
  <si>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</si>
  <si>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</si>
  <si>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</si>
  <si>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</si>
  <si>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</si>
  <si>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</si>
  <si>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</si>
  <si>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</si>
  <si>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</si>
  <si>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</si>
  <si>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</si>
  <si>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</si>
  <si>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</si>
  <si>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</si>
  <si>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</si>
  <si>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</si>
  <si>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</si>
  <si>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</si>
  <si>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</si>
  <si>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</si>
  <si>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</si>
  <si>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</si>
  <si>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</si>
  <si>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</si>
  <si>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</si>
  <si>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</si>
  <si>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</si>
  <si>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</si>
  <si>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</si>
  <si>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</si>
  <si>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</si>
  <si>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</si>
  <si>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</si>
  <si>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</si>
  <si>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</si>
  <si>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</si>
  <si>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</si>
  <si>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</si>
  <si>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</si>
  <si>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</si>
  <si>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</si>
  <si>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</si>
  <si>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</si>
  <si>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</si>
  <si>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</si>
  <si>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</si>
  <si>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</si>
  <si>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</si>
  <si>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</si>
  <si>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</si>
  <si>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</si>
  <si>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</si>
  <si>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</si>
  <si>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</si>
  <si>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</si>
  <si>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</si>
  <si>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</si>
  <si>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</si>
  <si>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</si>
  <si>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</si>
  <si>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</si>
  <si>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</si>
  <si>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</si>
  <si>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</si>
  <si>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</si>
  <si>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</si>
  <si>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</si>
  <si>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</si>
  <si>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</si>
  <si>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</si>
  <si>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</si>
  <si>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</si>
  <si>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</si>
  <si>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</si>
  <si>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</si>
  <si>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</si>
  <si>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</si>
  <si>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</si>
  <si>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</si>
  <si>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</si>
  <si>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</si>
  <si>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</si>
  <si>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</si>
  <si>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</si>
  <si>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</si>
  <si>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</si>
  <si>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</si>
  <si>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</si>
  <si>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</si>
  <si>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</si>
  <si>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</si>
  <si>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</si>
  <si>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</si>
  <si>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</si>
  <si>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</si>
  <si>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</si>
  <si>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</si>
  <si>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</si>
  <si>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</si>
  <si>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</si>
  <si>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</si>
  <si>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</si>
  <si>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</si>
  <si>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</si>
  <si>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</si>
  <si>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</si>
  <si>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</si>
  <si>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</si>
  <si>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</si>
  <si>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</si>
  <si>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</si>
  <si>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</si>
  <si>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</si>
  <si>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</si>
  <si>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</si>
  <si>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</si>
  <si>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</si>
  <si>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</si>
  <si>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</si>
  <si>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</si>
  <si>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</si>
  <si>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</si>
  <si>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</si>
  <si>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</si>
  <si>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</si>
  <si>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</si>
  <si>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</si>
  <si>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</si>
  <si>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</si>
  <si>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</si>
  <si>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</si>
  <si>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</si>
  <si>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</si>
  <si>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</si>
  <si>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</si>
  <si>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</si>
  <si>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</si>
  <si>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</si>
  <si>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</si>
  <si>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</si>
  <si>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</si>
  <si>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</si>
  <si>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</si>
  <si>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</si>
  <si>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</si>
  <si>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</si>
  <si>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</si>
  <si>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</si>
  <si>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</si>
  <si>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</si>
  <si>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</si>
  <si>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</si>
  <si>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</si>
  <si>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</si>
  <si>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</si>
  <si>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</si>
  <si>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</si>
  <si>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</si>
  <si>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</si>
  <si>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</si>
  <si>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</si>
  <si>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</si>
  <si>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</si>
  <si>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</si>
  <si>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</si>
  <si>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</si>
  <si>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</si>
  <si>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</si>
  <si>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</si>
  <si>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</si>
  <si>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</si>
  <si>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</si>
  <si>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</si>
  <si>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</si>
  <si>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</si>
  <si>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</si>
  <si>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</si>
  <si>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</si>
  <si>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</si>
  <si>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</si>
  <si>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</si>
  <si>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</si>
  <si>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</si>
  <si>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</si>
  <si>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</si>
  <si>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</si>
  <si>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</si>
  <si>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</si>
  <si>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</si>
  <si>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</si>
  <si>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</si>
  <si>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</si>
  <si>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</si>
  <si>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</si>
  <si>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</si>
  <si>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</si>
  <si>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</si>
  <si>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</si>
  <si>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</si>
  <si>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</si>
  <si>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</si>
  <si>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</si>
  <si>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</si>
  <si>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</si>
  <si>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</si>
  <si>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</si>
  <si>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</si>
  <si>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</si>
  <si>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</si>
  <si>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</si>
  <si>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</si>
  <si>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</si>
  <si>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</si>
  <si>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</si>
  <si>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</si>
  <si>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</si>
  <si>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</si>
  <si>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</si>
  <si>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</si>
  <si>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</si>
  <si>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</si>
  <si>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</si>
  <si>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</si>
  <si>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</si>
  <si>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</si>
  <si>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</si>
  <si>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</si>
  <si>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</si>
  <si>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</si>
  <si>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</si>
  <si>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</si>
  <si>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</si>
  <si>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</si>
  <si>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</si>
  <si>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</si>
  <si>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</si>
  <si>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</si>
  <si>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</si>
  <si>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</si>
  <si>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</si>
  <si>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</si>
  <si>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</si>
  <si>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</si>
  <si>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</si>
  <si>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</si>
  <si>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</si>
  <si>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</si>
  <si>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</si>
  <si>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</si>
  <si>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</si>
  <si>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</si>
  <si>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</si>
  <si>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</si>
  <si>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</si>
  <si>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</si>
  <si>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</si>
  <si>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</si>
  <si>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</si>
  <si>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</si>
  <si>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</si>
  <si>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</si>
  <si>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</si>
  <si>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</si>
  <si>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</si>
  <si>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</si>
  <si>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</si>
  <si>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</si>
  <si>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</si>
  <si>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</si>
  <si>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</si>
  <si>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</si>
  <si>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</si>
  <si>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</si>
  <si>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</si>
  <si>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</si>
  <si>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</si>
  <si>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</si>
  <si>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</si>
  <si>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</si>
  <si>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</si>
  <si>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</si>
  <si>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</si>
  <si>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</si>
  <si>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</si>
  <si>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</si>
  <si>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</si>
  <si>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</si>
  <si>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</si>
  <si>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</si>
  <si>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</si>
  <si>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</si>
  <si>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</si>
  <si>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</si>
  <si>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</si>
  <si>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</si>
  <si>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</si>
  <si>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</si>
  <si>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</si>
  <si>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</si>
  <si>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</si>
  <si>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</si>
  <si>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</si>
  <si>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</si>
  <si>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</si>
  <si>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</si>
  <si>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</si>
  <si>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</si>
  <si>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</si>
  <si>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</si>
  <si>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</si>
  <si>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</si>
  <si>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</si>
  <si>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</si>
  <si>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</si>
  <si>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</si>
  <si>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</si>
  <si>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</si>
  <si>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</si>
  <si>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</si>
  <si>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</si>
  <si>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</si>
  <si>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</si>
  <si>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</si>
  <si>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</si>
  <si>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</si>
  <si>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</si>
  <si>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</si>
  <si>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</si>
  <si>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</si>
  <si>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</si>
  <si>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</si>
  <si>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</si>
  <si>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</si>
  <si>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</si>
  <si>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</si>
  <si>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</si>
  <si>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</si>
  <si>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</si>
  <si>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</si>
  <si>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</si>
  <si>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</si>
  <si>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</si>
  <si>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</si>
  <si>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</si>
  <si>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</si>
  <si>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</si>
  <si>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</si>
  <si>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</si>
  <si>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</si>
  <si>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</si>
  <si>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</si>
  <si>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</si>
  <si>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</si>
  <si>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</si>
  <si>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</si>
  <si>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</si>
  <si>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</si>
  <si>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</si>
  <si>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</si>
  <si>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</si>
  <si>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</si>
  <si>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</si>
  <si>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</si>
  <si>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</si>
  <si>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</si>
  <si>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</si>
  <si>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</si>
  <si>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</si>
  <si>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</si>
  <si>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</si>
  <si>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</si>
  <si>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</si>
  <si>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</si>
  <si>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</si>
  <si>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</si>
  <si>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</si>
  <si>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</si>
  <si>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</si>
  <si>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</si>
  <si>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</si>
  <si>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</si>
  <si>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</si>
  <si>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</si>
  <si>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</si>
  <si>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</si>
  <si>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</si>
  <si>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</si>
  <si>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</si>
  <si>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</si>
  <si>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</si>
  <si>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</si>
  <si>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</si>
  <si>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</si>
  <si>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</si>
  <si>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</si>
  <si>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</si>
  <si>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</si>
  <si>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</si>
  <si>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</si>
  <si>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</si>
  <si>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</si>
  <si>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</si>
  <si>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</si>
  <si>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</si>
  <si>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</si>
  <si>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</si>
  <si>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</si>
  <si>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</si>
  <si>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</si>
  <si>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</si>
  <si>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</si>
  <si>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</si>
  <si>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</si>
  <si>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</si>
  <si>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</si>
  <si>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</si>
  <si>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</si>
  <si>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</si>
  <si>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</si>
  <si>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</si>
  <si>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</si>
  <si>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</si>
  <si>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</si>
  <si>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</si>
  <si>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</si>
  <si>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</si>
  <si>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</si>
  <si>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</si>
  <si>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</si>
  <si>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</si>
  <si>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</si>
  <si>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</si>
  <si>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</si>
  <si>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</si>
  <si>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</si>
  <si>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</si>
  <si>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</si>
  <si>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</si>
  <si>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</si>
  <si>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</si>
  <si>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</si>
  <si>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</si>
  <si>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</si>
  <si>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</si>
  <si>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</si>
  <si>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</si>
  <si>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</si>
  <si>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</si>
  <si>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</si>
  <si>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</si>
  <si>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</si>
  <si>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</si>
  <si>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</si>
  <si>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</si>
  <si>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</si>
  <si>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</si>
  <si>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</si>
  <si>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</si>
  <si>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</si>
  <si>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</si>
  <si>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</si>
  <si>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</si>
  <si>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</si>
  <si>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</si>
  <si>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</si>
  <si>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</si>
  <si>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</si>
  <si>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</si>
  <si>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</si>
  <si>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</si>
  <si>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</si>
  <si>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</si>
  <si>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</si>
  <si>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</si>
  <si>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</si>
  <si>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</si>
  <si>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</si>
  <si>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</si>
  <si>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</si>
  <si>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</si>
  <si>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</si>
  <si>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</si>
  <si>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</si>
  <si>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</si>
  <si>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</si>
  <si>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</si>
  <si>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</si>
  <si>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</si>
  <si>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</si>
  <si>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</si>
  <si>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</si>
  <si>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</si>
  <si>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</si>
  <si>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</si>
  <si>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</si>
  <si>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</si>
  <si>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</si>
  <si>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</si>
  <si>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</si>
  <si>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</si>
  <si>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</si>
  <si>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</si>
  <si>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</si>
  <si>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</si>
  <si>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</si>
  <si>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</si>
  <si>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</si>
  <si>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</si>
  <si>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</si>
  <si>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</si>
  <si>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</si>
  <si>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</si>
  <si>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</si>
  <si>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</si>
  <si>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</si>
  <si>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</si>
  <si>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</si>
  <si>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</si>
  <si>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</si>
  <si>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</si>
  <si>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</si>
  <si>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</si>
  <si>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</si>
  <si>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</si>
  <si>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</si>
  <si>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</si>
  <si>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</si>
  <si>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</si>
  <si>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</si>
  <si>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</si>
  <si>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</si>
  <si>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</si>
  <si>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</si>
  <si>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</si>
  <si>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</si>
  <si>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</si>
  <si>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</si>
  <si>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</si>
  <si>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</si>
  <si>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</si>
  <si>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</si>
  <si>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</si>
  <si>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</si>
  <si>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</si>
  <si>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</si>
  <si>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</si>
  <si>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</si>
  <si>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</si>
  <si>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</si>
  <si>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</si>
  <si>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</si>
  <si>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</si>
  <si>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</si>
  <si>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</si>
  <si>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</si>
  <si>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</si>
  <si>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</si>
  <si>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</si>
  <si>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</si>
  <si>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</si>
  <si>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</si>
  <si>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</si>
  <si>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</si>
  <si>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</si>
  <si>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</si>
  <si>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</si>
  <si>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</si>
  <si>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</si>
  <si>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</si>
  <si>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</si>
  <si>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</si>
  <si>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</si>
  <si>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</si>
  <si>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</si>
  <si>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</si>
  <si>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</si>
  <si>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</si>
  <si>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</si>
  <si>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</si>
  <si>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</si>
  <si>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</si>
  <si>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</si>
  <si>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</si>
  <si>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</si>
  <si>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</si>
  <si>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</si>
  <si>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</si>
  <si>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</si>
  <si>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</si>
  <si>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</si>
  <si>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</si>
  <si>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</si>
  <si>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</si>
  <si>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</si>
  <si>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</si>
  <si>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</si>
  <si>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</si>
  <si>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</si>
  <si>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</si>
  <si>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</si>
  <si>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</si>
  <si>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</si>
  <si>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</si>
  <si>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</si>
  <si>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</si>
  <si>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</si>
  <si>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</si>
  <si>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</si>
  <si>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</si>
  <si>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</si>
  <si>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</si>
  <si>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</si>
  <si>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</si>
  <si>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</si>
  <si>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</si>
  <si>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</si>
  <si>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</si>
  <si>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</si>
  <si>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</si>
  <si>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</si>
  <si>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</si>
  <si>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</si>
  <si>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</si>
  <si>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</si>
  <si>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</si>
  <si>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</si>
  <si>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</si>
  <si>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</si>
  <si>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</si>
  <si>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</si>
  <si>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</si>
  <si>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</si>
  <si>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</si>
  <si>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</si>
  <si>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</si>
  <si>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</si>
  <si>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</si>
  <si>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</si>
  <si>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</si>
  <si>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</si>
  <si>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</si>
  <si>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</si>
  <si>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</si>
  <si>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</si>
  <si>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</si>
  <si>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</si>
  <si>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</si>
  <si>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</si>
  <si>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</si>
  <si>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</si>
  <si>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</si>
  <si>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</si>
  <si>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</si>
  <si>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</si>
  <si>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</si>
  <si>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</si>
  <si>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</si>
  <si>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</si>
  <si>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</si>
  <si>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</si>
  <si>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</si>
  <si>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</si>
  <si>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</si>
  <si>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</si>
  <si>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</si>
  <si>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</si>
  <si>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</si>
  <si>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</si>
  <si>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</si>
  <si>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</si>
  <si>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</si>
  <si>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</si>
  <si>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</si>
  <si>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</si>
  <si>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</si>
  <si>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</si>
  <si>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</si>
  <si>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</si>
  <si>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</si>
  <si>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</si>
  <si>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</si>
  <si>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</si>
  <si>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</si>
  <si>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</si>
  <si>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</si>
  <si>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</si>
  <si>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</si>
  <si>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</si>
  <si>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</si>
  <si>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</si>
  <si>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</si>
  <si>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</si>
  <si>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</si>
  <si>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</si>
  <si>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</si>
  <si>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</si>
  <si>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</si>
  <si>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</si>
  <si>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</si>
  <si>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</si>
  <si>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</si>
  <si>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</si>
  <si>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</si>
  <si>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</si>
  <si>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</si>
  <si>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</si>
  <si>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</si>
  <si>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</si>
  <si>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</si>
  <si>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</si>
  <si>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</si>
  <si>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</si>
  <si>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</si>
  <si>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</si>
  <si>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</si>
  <si>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</si>
  <si>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</si>
  <si>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</si>
  <si>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</si>
  <si>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</si>
  <si>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</si>
  <si>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</si>
  <si>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</si>
  <si>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</si>
  <si>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</si>
  <si>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</si>
  <si>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</si>
  <si>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</si>
  <si>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</si>
  <si>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</si>
  <si>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</si>
  <si>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</si>
  <si>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</si>
  <si>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</si>
  <si>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</si>
  <si>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</si>
  <si>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</si>
  <si>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</si>
  <si>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</si>
  <si>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</si>
  <si>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</si>
  <si>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</si>
  <si>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</si>
  <si>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</si>
  <si>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</si>
  <si>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</si>
  <si>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</si>
  <si>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</si>
  <si>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</si>
  <si>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</si>
  <si>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</si>
  <si>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</si>
  <si>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</si>
  <si>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</si>
  <si>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</si>
  <si>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</si>
  <si>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</si>
  <si>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</si>
  <si>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</si>
  <si>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</si>
  <si>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</si>
  <si>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</si>
  <si>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</si>
  <si>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</si>
  <si>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</si>
  <si>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</si>
  <si>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</si>
  <si>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</si>
  <si>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</si>
  <si>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</si>
  <si>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</si>
  <si>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</si>
  <si>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</si>
  <si>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</si>
  <si>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</si>
  <si>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</si>
  <si>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</si>
  <si>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</si>
  <si>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</si>
  <si>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</si>
  <si>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</si>
  <si>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</si>
  <si>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</si>
  <si>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</si>
  <si>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</si>
  <si>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</si>
  <si>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</si>
  <si>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</si>
  <si>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</si>
  <si>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</si>
  <si>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</si>
  <si>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</si>
  <si>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</si>
  <si>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</si>
  <si>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</si>
  <si>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</si>
  <si>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</si>
  <si>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</si>
  <si>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</si>
  <si>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</si>
  <si>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</si>
  <si>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</si>
  <si>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</si>
  <si>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</si>
  <si>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</si>
  <si>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</si>
  <si>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</si>
  <si>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</si>
  <si>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</si>
  <si>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</si>
  <si>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</si>
  <si>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</si>
  <si>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</si>
  <si>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</si>
  <si>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</si>
  <si>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</si>
  <si>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</si>
  <si>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</si>
  <si>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</si>
  <si>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</si>
  <si>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</si>
  <si>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</si>
  <si>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</si>
  <si>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</si>
  <si>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</si>
  <si>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</si>
  <si>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</si>
  <si>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</si>
  <si>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</si>
  <si>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</si>
  <si>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</si>
  <si>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</si>
  <si>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</si>
  <si>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</si>
  <si>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</si>
  <si>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</si>
  <si>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</si>
  <si>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</si>
  <si>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</si>
  <si>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</si>
  <si>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</si>
  <si>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</si>
  <si>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</si>
  <si>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</si>
  <si>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</si>
  <si>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</si>
  <si>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</si>
  <si>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</si>
  <si>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</si>
  <si>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</si>
  <si>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</si>
  <si>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</si>
  <si>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</si>
  <si>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</si>
  <si>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</si>
  <si>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</si>
  <si>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</si>
  <si>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</si>
  <si>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</si>
  <si>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</si>
  <si>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</si>
  <si>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</si>
  <si>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</si>
  <si>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</si>
  <si>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</si>
  <si>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</si>
  <si>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</si>
  <si>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</si>
  <si>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</si>
  <si>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</si>
  <si>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</si>
  <si>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</si>
  <si>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</si>
  <si>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</si>
  <si>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</si>
  <si>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</si>
  <si>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</si>
  <si>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</si>
  <si>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</si>
  <si>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</si>
  <si>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</si>
  <si>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</si>
  <si>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</si>
  <si>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</si>
  <si>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</si>
  <si>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</si>
  <si>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</si>
  <si>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</si>
  <si>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</si>
  <si>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</si>
  <si>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</si>
  <si>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</si>
  <si>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</si>
  <si>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</si>
  <si>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</si>
  <si>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</si>
  <si>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</si>
  <si>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</si>
  <si>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</si>
  <si>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</si>
  <si>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</si>
  <si>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</si>
  <si>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</si>
  <si>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</si>
  <si>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</si>
  <si>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</si>
  <si>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</si>
  <si>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</si>
  <si>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</si>
  <si>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</si>
  <si>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</si>
  <si>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</si>
  <si>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</si>
  <si>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</si>
  <si>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</si>
  <si>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</si>
  <si>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</si>
  <si>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</si>
  <si>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</si>
  <si>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</si>
  <si>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</si>
  <si>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</si>
  <si>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</si>
  <si>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</si>
  <si>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</si>
  <si>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</si>
  <si>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</si>
  <si>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</si>
  <si>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</si>
  <si>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</si>
  <si>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</si>
  <si>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</si>
  <si>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</si>
  <si>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</si>
  <si>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</si>
  <si>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</si>
  <si>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</si>
  <si>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</si>
  <si>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</si>
  <si>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</si>
  <si>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</si>
  <si>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</si>
  <si>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</si>
  <si>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</si>
  <si>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</si>
  <si>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</si>
  <si>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</si>
  <si>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</si>
  <si>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</si>
  <si>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</si>
  <si>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</si>
  <si>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</si>
  <si>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</si>
  <si>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</si>
  <si>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</si>
  <si>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</si>
  <si>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</si>
  <si>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</si>
  <si>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</si>
  <si>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</si>
  <si>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</si>
  <si>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</si>
  <si>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</si>
  <si>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</si>
  <si>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</si>
  <si>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</si>
  <si>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</si>
  <si>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</si>
  <si>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</si>
  <si>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</si>
  <si>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</si>
  <si>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</si>
  <si>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</si>
  <si>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</si>
  <si>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</si>
  <si>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</si>
  <si>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</si>
  <si>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</si>
  <si>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</si>
  <si>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</si>
  <si>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</si>
  <si>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</si>
  <si>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</si>
  <si>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</si>
  <si>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</si>
  <si>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</si>
  <si>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</si>
  <si>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</si>
  <si>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</si>
  <si>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</si>
  <si>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</si>
  <si>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</si>
  <si>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</si>
  <si>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</si>
  <si>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</si>
  <si>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</si>
  <si>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</si>
  <si>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</si>
  <si>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</si>
  <si>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</si>
  <si>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</si>
  <si>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</si>
  <si>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</si>
  <si>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</si>
  <si>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</si>
  <si>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</si>
  <si>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</si>
  <si>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</si>
  <si>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</si>
  <si>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</si>
  <si>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</si>
  <si>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</si>
  <si>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</si>
  <si>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</si>
  <si>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</si>
  <si>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</si>
  <si>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</si>
  <si>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</si>
  <si>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</si>
  <si>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</si>
  <si>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</si>
  <si>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</si>
  <si>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</si>
  <si>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</si>
  <si>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</si>
  <si>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</si>
  <si>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</si>
  <si>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</si>
  <si>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</si>
  <si>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</si>
  <si>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</si>
  <si>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</si>
  <si>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</si>
  <si>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</si>
  <si>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</si>
  <si>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</si>
  <si>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</si>
  <si>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</si>
  <si>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</si>
  <si>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</si>
  <si>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</si>
  <si>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</si>
  <si>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</si>
  <si>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</si>
  <si>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</si>
  <si>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</si>
  <si>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</si>
  <si>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</si>
  <si>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</si>
  <si>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</si>
  <si>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</si>
  <si>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</si>
  <si>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</si>
  <si>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</si>
  <si>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</si>
  <si>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</si>
  <si>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</si>
  <si>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</si>
  <si>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</si>
  <si>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</si>
  <si>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</si>
  <si>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</si>
  <si>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</si>
  <si>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</si>
  <si>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</si>
  <si>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</si>
  <si>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</si>
  <si>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</si>
  <si>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</si>
  <si>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</si>
  <si>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</si>
  <si>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</si>
  <si>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</si>
  <si>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</si>
  <si>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</si>
  <si>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</si>
  <si>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</si>
  <si>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</si>
  <si>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</si>
  <si>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</si>
  <si>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</si>
  <si>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</si>
  <si>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</si>
  <si>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</si>
  <si>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</si>
  <si>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</si>
  <si>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</si>
  <si>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</si>
  <si>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</si>
  <si>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</si>
  <si>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</si>
  <si>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</si>
  <si>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</si>
  <si>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</si>
  <si>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</si>
  <si>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</si>
  <si>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</si>
  <si>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</si>
  <si>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</si>
  <si>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</si>
  <si>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</si>
  <si>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</si>
  <si>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</si>
  <si>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</si>
  <si>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</si>
  <si>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</si>
  <si>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</si>
  <si>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</si>
  <si>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</si>
  <si>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</si>
  <si>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</si>
  <si>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</si>
  <si>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</si>
  <si>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</si>
  <si>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</si>
  <si>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</si>
  <si>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</si>
  <si>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</si>
  <si>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</si>
  <si>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</si>
  <si>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</si>
  <si>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</si>
  <si>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</si>
  <si>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</si>
  <si>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</si>
  <si>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</si>
  <si>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</si>
  <si>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</si>
  <si>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</si>
  <si>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</si>
  <si>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</si>
  <si>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</si>
  <si>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</si>
  <si>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</si>
  <si>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</si>
  <si>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</si>
  <si>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</si>
  <si>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</si>
  <si>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</si>
  <si>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</si>
  <si>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</si>
  <si>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</si>
  <si>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</si>
  <si>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</si>
  <si>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</si>
  <si>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</si>
  <si>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</si>
  <si>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</si>
  <si>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</si>
  <si>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</si>
  <si>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</si>
  <si>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</si>
  <si>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</si>
  <si>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</si>
  <si>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</si>
  <si>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</si>
  <si>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</si>
  <si>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</si>
  <si>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</si>
  <si>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</si>
  <si>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</si>
  <si>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</si>
  <si>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</si>
  <si>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</si>
  <si>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</si>
  <si>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</si>
  <si>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</si>
  <si>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</si>
  <si>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</si>
  <si>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</si>
  <si>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</si>
  <si>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</si>
  <si>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</si>
  <si>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</si>
  <si>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</si>
  <si>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</si>
  <si>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</si>
  <si>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</si>
  <si>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</si>
  <si>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</si>
  <si>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</si>
  <si>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</si>
  <si>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</si>
  <si>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</si>
  <si>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</si>
  <si>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</si>
  <si>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</si>
  <si>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</si>
  <si>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</si>
  <si>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</si>
  <si>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</si>
  <si>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</si>
  <si>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</si>
  <si>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</si>
  <si>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</si>
  <si>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</si>
  <si>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</si>
  <si>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</si>
  <si>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</si>
  <si>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</si>
  <si>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</si>
  <si>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</si>
  <si>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</si>
  <si>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</si>
  <si>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</si>
  <si>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</si>
  <si>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</si>
  <si>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</si>
  <si>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</si>
  <si>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</si>
  <si>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</si>
  <si>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</si>
  <si>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</si>
  <si>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</si>
  <si>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</si>
  <si>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</si>
  <si>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</si>
  <si>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</si>
  <si>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</si>
  <si>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</si>
  <si>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</si>
  <si>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</si>
  <si>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</si>
  <si>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</si>
  <si>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</si>
  <si>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</si>
  <si>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</si>
  <si>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</si>
  <si>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</si>
  <si>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</si>
  <si>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</si>
  <si>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</si>
  <si>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</si>
  <si>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</si>
  <si>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</si>
  <si>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</si>
  <si>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</si>
  <si>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</si>
  <si>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</si>
  <si>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</si>
  <si>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</si>
  <si>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</si>
  <si>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</si>
  <si>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</si>
  <si>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</si>
  <si>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</si>
  <si>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</si>
  <si>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</si>
  <si>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</si>
  <si>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</si>
  <si>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</si>
  <si>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</si>
  <si>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</si>
  <si>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</si>
  <si>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</si>
  <si>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</si>
  <si>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</si>
  <si>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</si>
  <si>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</si>
  <si>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</si>
  <si>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</si>
  <si>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</si>
  <si>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</si>
  <si>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</si>
  <si>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</si>
  <si>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</si>
  <si>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</si>
  <si>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</si>
  <si>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</si>
  <si>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</si>
  <si>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</si>
  <si>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</si>
  <si>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</si>
  <si>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</si>
  <si>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</si>
  <si>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</si>
  <si>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</si>
  <si>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</si>
  <si>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</si>
  <si>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</si>
  <si>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</si>
  <si>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</si>
  <si>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</si>
  <si>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</si>
  <si>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</si>
  <si>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</si>
  <si>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</si>
  <si>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</si>
  <si>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</si>
  <si>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</si>
  <si>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</si>
  <si>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</si>
  <si>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</si>
  <si>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</si>
  <si>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</si>
  <si>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</si>
  <si>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</si>
  <si>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</si>
  <si>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</si>
  <si>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</si>
  <si>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</si>
  <si>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</si>
  <si>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</si>
  <si>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</si>
  <si>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</si>
  <si>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</si>
  <si>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</si>
  <si>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</si>
  <si>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</si>
  <si>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</si>
  <si>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</si>
  <si>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</si>
  <si>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</si>
  <si>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</si>
  <si>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</si>
  <si>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</si>
  <si>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</si>
  <si>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</si>
  <si>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</si>
  <si>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</si>
  <si>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</si>
  <si>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</si>
  <si>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</si>
  <si>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</si>
  <si>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</si>
  <si>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</si>
  <si>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</si>
  <si>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</si>
  <si>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</si>
  <si>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</si>
  <si>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</si>
  <si>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</si>
  <si>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</si>
  <si>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</si>
  <si>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</si>
  <si>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</si>
  <si>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</si>
  <si>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</si>
  <si>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</si>
  <si>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</si>
  <si>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</si>
  <si>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</si>
  <si>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</si>
  <si>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</si>
  <si>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</si>
  <si>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</si>
  <si>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</si>
  <si>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</si>
  <si>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</si>
  <si>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</si>
  <si>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</si>
  <si>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</si>
  <si>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</si>
  <si>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</si>
  <si>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</si>
  <si>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</si>
  <si>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</si>
  <si>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</si>
  <si>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</si>
  <si>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</si>
  <si>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</si>
  <si>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</si>
  <si>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</si>
  <si>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</si>
  <si>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</si>
  <si>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</si>
  <si>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</si>
  <si>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</si>
  <si>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</si>
  <si>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</si>
  <si>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</si>
  <si>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</si>
  <si>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</si>
  <si>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</si>
  <si>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</si>
  <si>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</si>
  <si>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</si>
  <si>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</si>
  <si>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</si>
  <si>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</si>
  <si>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</si>
  <si>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</si>
  <si>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</si>
  <si>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</si>
  <si>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</si>
  <si>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</si>
  <si>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</si>
  <si>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</si>
  <si>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</si>
  <si>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</si>
  <si>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</si>
  <si>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</si>
  <si>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</si>
  <si>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</si>
  <si>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</si>
  <si>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</si>
  <si>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</si>
  <si>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</si>
  <si>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</si>
  <si>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</si>
  <si>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</si>
  <si>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</si>
  <si>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</si>
  <si>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</si>
  <si>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</si>
  <si>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</si>
  <si>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</si>
  <si>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</si>
  <si>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</si>
  <si>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</si>
  <si>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</si>
  <si>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</si>
  <si>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</si>
  <si>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</si>
  <si>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</si>
  <si>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</si>
  <si>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</si>
  <si>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</si>
  <si>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</si>
  <si>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</si>
  <si>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</si>
  <si>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</si>
  <si>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</si>
  <si>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</si>
  <si>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</si>
  <si>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</si>
  <si>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</si>
  <si>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</si>
  <si>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</si>
  <si>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</si>
  <si>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</si>
  <si>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</si>
  <si>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</si>
  <si>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</si>
  <si>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</si>
  <si>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</si>
  <si>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</si>
  <si>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</si>
  <si>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</si>
  <si>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</si>
  <si>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</si>
  <si>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</si>
  <si>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</si>
  <si>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</si>
  <si>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</si>
  <si>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</si>
  <si>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</si>
  <si>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</si>
  <si>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</si>
  <si>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</si>
  <si>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</si>
  <si>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</si>
  <si>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</si>
  <si>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</si>
  <si>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</si>
  <si>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</si>
  <si>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</si>
  <si>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</si>
  <si>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</si>
  <si>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</si>
  <si>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</si>
  <si>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</si>
  <si>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</si>
  <si>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</si>
  <si>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</si>
  <si>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</si>
  <si>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</si>
  <si>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</si>
  <si>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</si>
  <si>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</si>
  <si>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</si>
  <si>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</si>
  <si>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</si>
  <si>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</si>
  <si>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</si>
  <si>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</si>
  <si>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</si>
  <si>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</si>
  <si>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</si>
  <si>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</si>
  <si>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</si>
  <si>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</si>
  <si>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</si>
  <si>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</si>
  <si>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</si>
  <si>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</si>
  <si>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</si>
  <si>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</si>
  <si>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</si>
  <si>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</si>
  <si>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</si>
  <si>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</si>
  <si>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</si>
  <si>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</si>
  <si>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</si>
  <si>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</si>
  <si>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</si>
  <si>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</si>
  <si>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</si>
  <si>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</si>
  <si>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</si>
  <si>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</si>
  <si>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</si>
  <si>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</si>
  <si>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</si>
  <si>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</si>
  <si>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</si>
  <si>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</si>
  <si>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</si>
  <si>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</si>
  <si>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</si>
  <si>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</si>
  <si>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</si>
  <si>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</si>
  <si>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</si>
  <si>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</si>
  <si>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</si>
  <si>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</si>
  <si>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</si>
  <si>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</si>
  <si>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</si>
  <si>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</si>
  <si>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</si>
  <si>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</si>
  <si>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</si>
  <si>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</si>
  <si>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</si>
  <si>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</si>
  <si>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</si>
  <si>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</si>
  <si>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</si>
  <si>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</si>
  <si>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</si>
  <si>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</si>
  <si>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</si>
  <si>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</si>
  <si>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</si>
  <si>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</si>
  <si>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</si>
  <si>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</si>
  <si>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</si>
  <si>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</si>
  <si>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</si>
  <si>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</si>
  <si>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</si>
  <si>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</si>
  <si>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</si>
  <si>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</si>
  <si>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</si>
  <si>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</si>
  <si>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</si>
  <si>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</si>
  <si>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</si>
  <si>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</si>
  <si>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</si>
  <si>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</si>
  <si>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</si>
  <si>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</si>
  <si>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</si>
  <si>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</si>
  <si>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</si>
  <si>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</si>
  <si>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</si>
  <si>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</si>
  <si>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</si>
  <si>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</si>
  <si>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</si>
  <si>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</si>
  <si>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</si>
  <si>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</si>
  <si>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</si>
  <si>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</si>
  <si>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</si>
  <si>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</si>
  <si>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</si>
  <si>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</si>
  <si>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</si>
  <si>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</si>
  <si>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</si>
  <si>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</si>
  <si>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</si>
  <si>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</si>
  <si>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</si>
  <si>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</si>
  <si>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</si>
  <si>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</si>
  <si>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</si>
  <si>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</si>
  <si>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</si>
  <si>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</si>
  <si>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</si>
  <si>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</si>
  <si>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</si>
  <si>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</si>
  <si>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</si>
  <si>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</si>
  <si>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</si>
  <si>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</si>
  <si>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</si>
  <si>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</si>
  <si>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</si>
  <si>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</si>
  <si>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</si>
  <si>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</si>
  <si>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</si>
  <si>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</si>
  <si>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</si>
  <si>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</si>
  <si>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</si>
  <si>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</si>
  <si>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</si>
  <si>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</si>
  <si>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</si>
  <si>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</si>
  <si>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</si>
  <si>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</si>
  <si>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</si>
  <si>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</si>
  <si>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</si>
  <si>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</si>
  <si>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</si>
  <si>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</si>
  <si>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</si>
  <si>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</si>
  <si>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</si>
  <si>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</si>
  <si>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</si>
  <si>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</si>
  <si>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</si>
  <si>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</si>
  <si>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</si>
  <si>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</si>
  <si>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</si>
  <si>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</si>
  <si>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</si>
  <si>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</si>
  <si>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</si>
  <si>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</si>
  <si>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</si>
  <si>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</si>
  <si>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</si>
  <si>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</si>
  <si>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</si>
  <si>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</si>
  <si>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</si>
  <si>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</si>
  <si>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</si>
  <si>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</si>
  <si>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</si>
  <si>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</si>
  <si>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</si>
  <si>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</si>
  <si>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</si>
  <si>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</si>
  <si>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</si>
  <si>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</si>
  <si>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</si>
  <si>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</si>
  <si>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</si>
  <si>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</si>
  <si>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</si>
  <si>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</si>
  <si>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</si>
  <si>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</si>
  <si>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</si>
  <si>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</si>
  <si>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</si>
  <si>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</si>
  <si>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</si>
  <si>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</si>
  <si>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</si>
  <si>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</si>
  <si>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</si>
  <si>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</si>
  <si>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</si>
  <si>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</si>
  <si>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</si>
  <si>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</si>
  <si>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</si>
  <si>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</si>
  <si>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</si>
  <si>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</si>
  <si>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</si>
  <si>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</si>
  <si>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</si>
  <si>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</si>
  <si>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</si>
  <si>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</si>
  <si>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</si>
  <si>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</si>
  <si>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</si>
  <si>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</si>
  <si>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</si>
  <si>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</si>
  <si>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</si>
  <si>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</si>
  <si>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</si>
  <si>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</si>
  <si>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</si>
  <si>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</si>
  <si>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</si>
  <si>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</si>
  <si>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</si>
  <si>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</si>
  <si>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</si>
  <si>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</si>
  <si>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</si>
  <si>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</si>
  <si>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</si>
  <si>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</si>
  <si>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</si>
  <si>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</si>
  <si>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</si>
  <si>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</si>
  <si>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</si>
  <si>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</si>
  <si>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</si>
  <si>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</si>
  <si>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</si>
  <si>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</si>
  <si>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</si>
  <si>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</si>
  <si>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</si>
  <si>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</si>
  <si>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</si>
  <si>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</si>
  <si>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</si>
  <si>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</si>
  <si>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</si>
  <si>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</si>
  <si>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</si>
  <si>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</si>
  <si>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</si>
  <si>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</si>
  <si>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</si>
  <si>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</si>
  <si>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</si>
  <si>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</si>
  <si>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</si>
  <si>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</si>
  <si>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</si>
  <si>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</si>
  <si>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</si>
  <si>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</si>
  <si>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</si>
  <si>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</si>
  <si>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</si>
  <si>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</si>
  <si>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</si>
  <si>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</si>
  <si>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</si>
  <si>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</si>
  <si>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</si>
  <si>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</si>
  <si>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</si>
  <si>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</si>
  <si>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</si>
  <si>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</si>
  <si>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</si>
  <si>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</si>
  <si>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</si>
  <si>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</si>
  <si>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</si>
  <si>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</si>
  <si>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</si>
  <si>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</si>
  <si>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</si>
  <si>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</si>
  <si>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</si>
  <si>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</si>
  <si>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</si>
  <si>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</si>
  <si>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</si>
  <si>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</si>
  <si>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</si>
  <si>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</si>
  <si>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</si>
  <si>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</si>
  <si>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</si>
  <si>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</si>
  <si>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</si>
  <si>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</si>
  <si>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</si>
  <si>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</si>
  <si>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</si>
  <si>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</si>
  <si>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</si>
  <si>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</si>
  <si>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</si>
  <si>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</si>
  <si>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</si>
  <si>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</si>
  <si>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</si>
  <si>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</si>
  <si>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</si>
  <si>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</si>
  <si>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</si>
  <si>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</si>
  <si>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</si>
  <si>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</si>
  <si>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</si>
  <si>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</si>
  <si>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</si>
  <si>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</si>
  <si>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</si>
  <si>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</si>
  <si>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</si>
  <si>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</si>
  <si>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</si>
  <si>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</si>
  <si>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</si>
  <si>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</si>
  <si>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</si>
  <si>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</si>
  <si>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</si>
  <si>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</si>
  <si>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</si>
  <si>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</si>
  <si>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</si>
  <si>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</si>
  <si>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</si>
  <si>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</si>
  <si>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</si>
  <si>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</si>
  <si>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</si>
  <si>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</si>
  <si>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</si>
  <si>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</si>
  <si>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</si>
  <si>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</si>
  <si>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</si>
  <si>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</si>
  <si>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</si>
  <si>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</si>
  <si>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</si>
  <si>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</si>
  <si>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</si>
  <si>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</si>
  <si>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</si>
  <si>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</si>
  <si>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</si>
  <si>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</si>
  <si>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</si>
  <si>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</si>
  <si>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</si>
  <si>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</si>
  <si>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</si>
  <si>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</si>
  <si>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</si>
  <si>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</si>
  <si>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</si>
  <si>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</si>
  <si>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</si>
  <si>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</si>
  <si>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</si>
  <si>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</si>
  <si>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</si>
  <si>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</si>
  <si>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</si>
  <si>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</si>
  <si>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</si>
  <si>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</si>
  <si>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</si>
  <si>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</si>
  <si>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</si>
  <si>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</si>
  <si>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</si>
  <si>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</si>
  <si>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</si>
  <si>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</si>
  <si>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</si>
  <si>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</si>
  <si>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</si>
  <si>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</si>
  <si>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</si>
  <si>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</si>
  <si>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</si>
  <si>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</si>
  <si>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</si>
  <si>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</si>
  <si>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</si>
  <si>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</si>
  <si>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</si>
  <si>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</si>
  <si>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</si>
  <si>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</si>
  <si>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</si>
  <si>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</si>
  <si>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</si>
  <si>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</si>
  <si>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</si>
  <si>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</si>
  <si>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</si>
  <si>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</si>
  <si>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</si>
  <si>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</si>
  <si>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</si>
  <si>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</si>
  <si>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</si>
  <si>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</si>
  <si>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</si>
  <si>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</si>
  <si>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</si>
  <si>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</si>
  <si>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</si>
  <si>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</si>
  <si>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</si>
  <si>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</si>
  <si>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</si>
  <si>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</si>
  <si>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</si>
  <si>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</si>
  <si>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</si>
  <si>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</si>
  <si>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</si>
  <si>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</si>
  <si>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</si>
  <si>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</si>
  <si>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</si>
  <si>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</si>
  <si>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</si>
  <si>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</si>
  <si>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</si>
  <si>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</si>
  <si>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</si>
  <si>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</si>
  <si>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</si>
  <si>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</si>
  <si>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</si>
  <si>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</si>
  <si>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</si>
  <si>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</si>
  <si>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</si>
  <si>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</si>
  <si>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</si>
  <si>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</si>
  <si>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</si>
  <si>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</si>
  <si>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</si>
  <si>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</si>
  <si>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</si>
  <si>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</si>
  <si>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</si>
  <si>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</si>
  <si>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</si>
  <si>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</si>
  <si>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</si>
  <si>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</si>
  <si>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</si>
  <si>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</si>
  <si>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</si>
  <si>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</si>
  <si>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</si>
  <si>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</si>
  <si>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</si>
  <si>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</si>
  <si>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</si>
  <si>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</si>
  <si>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</si>
  <si>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</si>
  <si>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</si>
  <si>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</si>
  <si>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</si>
  <si>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</si>
  <si>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</si>
  <si>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</si>
  <si>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</si>
  <si>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</si>
  <si>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</si>
  <si>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</si>
  <si>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</si>
  <si>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</si>
  <si>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</si>
  <si>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</si>
  <si>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</si>
  <si>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</si>
  <si>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</si>
  <si>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</si>
  <si>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</si>
  <si>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</si>
  <si>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</si>
  <si>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</si>
  <si>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</si>
  <si>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</si>
  <si>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</si>
  <si>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</si>
  <si>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</si>
  <si>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</si>
  <si>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</si>
  <si>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</si>
  <si>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</si>
  <si>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</si>
  <si>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</si>
  <si>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</si>
  <si>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</si>
  <si>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</si>
  <si>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</si>
  <si>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</si>
  <si>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</si>
  <si>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</si>
  <si>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</si>
  <si>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</si>
  <si>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</si>
  <si>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</si>
  <si>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</si>
  <si>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</si>
  <si>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</si>
  <si>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</si>
  <si>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</si>
  <si>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</si>
  <si>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</si>
  <si>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</si>
  <si>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</si>
  <si>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</si>
  <si>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</si>
  <si>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</si>
  <si>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</si>
  <si>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</si>
  <si>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</si>
  <si>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</si>
  <si>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</si>
  <si>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</si>
  <si>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</si>
  <si>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</si>
  <si>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</si>
  <si>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</si>
  <si>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</si>
  <si>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</si>
  <si>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</si>
  <si>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</si>
  <si>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</si>
  <si>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</si>
  <si>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</si>
  <si>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</si>
  <si>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</si>
  <si>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</si>
  <si>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</si>
  <si>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</si>
  <si>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</si>
  <si>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</si>
  <si>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</si>
  <si>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</si>
  <si>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</si>
  <si>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</si>
  <si>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</si>
  <si>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</si>
  <si>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</si>
  <si>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</si>
  <si>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</si>
  <si>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</si>
  <si>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</si>
  <si>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</si>
  <si>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</si>
  <si>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</si>
  <si>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</si>
  <si>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</si>
  <si>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</si>
  <si>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</si>
  <si>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</si>
  <si>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</si>
  <si>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</si>
  <si>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</si>
  <si>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</si>
  <si>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</si>
  <si>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</si>
  <si>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</si>
  <si>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</si>
  <si>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</si>
  <si>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</si>
  <si>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</si>
  <si>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</si>
  <si>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</si>
  <si>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</si>
  <si>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</si>
  <si>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</si>
  <si>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</si>
  <si>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</si>
  <si>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</si>
  <si>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</si>
  <si>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</si>
  <si>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</si>
  <si>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</si>
  <si>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</si>
  <si>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</si>
  <si>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</si>
  <si>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</si>
  <si>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</si>
  <si>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</si>
  <si>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</si>
  <si>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</si>
  <si>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</si>
  <si>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</si>
  <si>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</si>
  <si>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</si>
  <si>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</si>
  <si>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</si>
  <si>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</si>
  <si>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</si>
  <si>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</si>
  <si>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</si>
  <si>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</si>
  <si>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</si>
  <si>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</si>
  <si>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</si>
  <si>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</si>
  <si>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</si>
  <si>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</si>
  <si>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</si>
  <si>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</si>
  <si>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</si>
  <si>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</si>
  <si>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</si>
  <si>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</si>
  <si>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</si>
  <si>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</si>
  <si>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</si>
  <si>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</si>
  <si>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</si>
  <si>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</si>
  <si>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</si>
  <si>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</si>
  <si>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</si>
  <si>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</si>
  <si>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</si>
  <si>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</si>
  <si>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</si>
  <si>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</si>
  <si>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</si>
  <si>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</si>
  <si>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</si>
  <si>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</si>
  <si>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</si>
  <si>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</si>
  <si>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</si>
  <si>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</si>
  <si>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</si>
  <si>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</si>
  <si>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</si>
  <si>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</si>
  <si>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</si>
  <si>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</si>
  <si>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</si>
  <si>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</si>
  <si>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</si>
  <si>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</si>
  <si>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</si>
  <si>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</si>
  <si>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</si>
  <si>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</si>
  <si>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</si>
  <si>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</si>
  <si>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</si>
  <si>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</si>
  <si>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</si>
  <si>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</si>
  <si>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</si>
  <si>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</si>
  <si>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</si>
  <si>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</si>
  <si>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</si>
  <si>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</si>
  <si>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</si>
  <si>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</si>
  <si>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</si>
  <si>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</si>
  <si>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</si>
  <si>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</si>
  <si>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</si>
  <si>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</si>
  <si>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</si>
  <si>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</si>
  <si>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</si>
  <si>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</si>
  <si>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</si>
  <si>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</si>
  <si>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</si>
  <si>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</si>
  <si>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</si>
  <si>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</si>
  <si>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</si>
  <si>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</si>
  <si>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</si>
  <si>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</si>
  <si>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</si>
  <si>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</si>
  <si>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</si>
  <si>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</si>
  <si>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</si>
  <si>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</si>
  <si>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</si>
  <si>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</si>
  <si>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</si>
  <si>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</si>
  <si>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</si>
  <si>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</si>
  <si>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</si>
  <si>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</si>
  <si>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</si>
  <si>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</si>
  <si>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</si>
  <si>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</si>
  <si>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</si>
  <si>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</si>
  <si>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</si>
  <si>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</si>
  <si>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</si>
  <si>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</si>
  <si>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</si>
  <si>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</si>
  <si>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</si>
  <si>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</si>
  <si>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</si>
  <si>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</si>
  <si>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</si>
  <si>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</si>
  <si>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</si>
  <si>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</si>
  <si>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</si>
  <si>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</si>
  <si>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</si>
  <si>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</si>
  <si>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</si>
  <si>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</si>
  <si>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</si>
  <si>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</si>
  <si>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</si>
  <si>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</si>
  <si>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</si>
  <si>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</si>
  <si>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</si>
  <si>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</si>
  <si>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</si>
  <si>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</si>
  <si>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</si>
  <si>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</si>
  <si>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</si>
  <si>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</si>
  <si>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</si>
  <si>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</si>
  <si>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</si>
  <si>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</si>
  <si>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</si>
  <si>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</si>
  <si>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</si>
  <si>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</si>
  <si>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</si>
  <si>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</si>
  <si>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</si>
  <si>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</si>
  <si>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</si>
  <si>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</si>
  <si>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</si>
  <si>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</si>
  <si>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</si>
  <si>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</si>
  <si>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</si>
  <si>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</si>
  <si>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</si>
  <si>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</si>
  <si>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</si>
  <si>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</si>
  <si>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</si>
  <si>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</si>
  <si>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</si>
  <si>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</si>
  <si>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</si>
  <si>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</si>
  <si>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</si>
  <si>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</si>
  <si>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</si>
  <si>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</si>
  <si>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</si>
  <si>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</si>
  <si>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</si>
  <si>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</si>
  <si>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</si>
  <si>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</si>
  <si>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</si>
  <si>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</si>
  <si>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</si>
  <si>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</si>
  <si>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</si>
  <si>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</si>
  <si>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</si>
  <si>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</si>
  <si>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</si>
  <si>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</si>
  <si>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</si>
  <si>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</si>
  <si>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</si>
  <si>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</si>
  <si>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</si>
  <si>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</si>
  <si>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</si>
  <si>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</si>
  <si>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</si>
  <si>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</si>
  <si>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</si>
  <si>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</si>
  <si>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</si>
  <si>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</si>
  <si>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</si>
  <si>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</si>
  <si>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</si>
  <si>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</si>
  <si>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</si>
  <si>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</si>
  <si>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</si>
  <si>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</si>
  <si>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</si>
  <si>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</si>
  <si>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</si>
  <si>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</si>
  <si>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</si>
  <si>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</si>
  <si>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</si>
  <si>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</si>
  <si>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</si>
  <si>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</si>
  <si>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</si>
  <si>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</si>
  <si>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</si>
  <si>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</si>
  <si>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</si>
  <si>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</si>
  <si>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</si>
  <si>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</si>
  <si>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</si>
  <si>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</si>
  <si>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</si>
  <si>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</si>
  <si>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</si>
  <si>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</si>
  <si>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</si>
  <si>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</si>
  <si>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</si>
  <si>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</si>
  <si>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</si>
  <si>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</si>
  <si>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</si>
  <si>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</si>
  <si>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</si>
  <si>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</si>
  <si>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</si>
  <si>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</si>
  <si>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</si>
  <si>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</si>
  <si>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</si>
  <si>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</si>
  <si>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</si>
  <si>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</si>
  <si>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</si>
  <si>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</si>
  <si>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</si>
  <si>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</si>
  <si>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</si>
  <si>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</si>
  <si>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</si>
  <si>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</si>
  <si>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</si>
  <si>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</si>
  <si>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</si>
  <si>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</si>
  <si>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</si>
  <si>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</si>
  <si>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</si>
  <si>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</si>
  <si>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</si>
  <si>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</si>
  <si>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</si>
  <si>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</si>
  <si>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</si>
  <si>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</si>
  <si>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</si>
  <si>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</si>
  <si>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</si>
  <si>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</si>
  <si>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</si>
  <si>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</si>
  <si>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</si>
  <si>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</si>
  <si>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</si>
  <si>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</si>
  <si>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</si>
  <si>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</si>
  <si>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</si>
  <si>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</si>
  <si>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</si>
  <si>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</si>
  <si>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</si>
  <si>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</si>
  <si>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</si>
  <si>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</si>
  <si>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</si>
  <si>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</si>
  <si>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</si>
  <si>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</si>
  <si>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</si>
  <si>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</si>
  <si>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</si>
  <si>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</si>
  <si>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</si>
  <si>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</si>
  <si>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</si>
  <si>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</si>
  <si>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</si>
  <si>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</si>
  <si>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</si>
  <si>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</si>
  <si>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</si>
  <si>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</si>
  <si>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</si>
  <si>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</si>
  <si>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</si>
  <si>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</si>
  <si>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</si>
  <si>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</si>
  <si>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</si>
  <si>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</si>
  <si>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</si>
  <si>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</si>
  <si>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</si>
  <si>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</si>
  <si>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</si>
  <si>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</si>
  <si>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</si>
  <si>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</si>
  <si>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</si>
  <si>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</si>
  <si>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</si>
  <si>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</si>
  <si>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</si>
  <si>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</si>
  <si>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</si>
  <si>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</si>
  <si>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</si>
  <si>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</si>
  <si>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</si>
  <si>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</si>
  <si>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</si>
  <si>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</si>
  <si>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</si>
  <si>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</si>
  <si>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</si>
  <si>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</si>
  <si>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</si>
  <si>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</si>
  <si>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</si>
  <si>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</si>
  <si>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</si>
  <si>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</si>
  <si>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</si>
  <si>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</si>
  <si>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</si>
  <si>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</si>
  <si>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</si>
  <si>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</si>
  <si>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</si>
  <si>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</si>
  <si>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</si>
  <si>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</si>
  <si>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</si>
  <si>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</si>
  <si>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</si>
  <si>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</si>
  <si>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</si>
  <si>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</si>
  <si>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</si>
  <si>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</si>
  <si>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</si>
  <si>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</si>
  <si>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</si>
  <si>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</si>
  <si>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</si>
  <si>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</si>
  <si>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</si>
  <si>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</si>
  <si>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</si>
  <si>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</si>
  <si>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</si>
  <si>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</si>
  <si>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</si>
  <si>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</si>
  <si>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</si>
  <si>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</si>
  <si>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</si>
  <si>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</si>
  <si>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</si>
  <si>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</si>
  <si>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</si>
  <si>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</si>
  <si>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</si>
  <si>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</si>
  <si>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</si>
  <si>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</si>
  <si>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</si>
  <si>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</si>
  <si>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</si>
  <si>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</si>
  <si>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</si>
  <si>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</si>
  <si>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</si>
  <si>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</si>
  <si>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</si>
  <si>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</si>
  <si>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</si>
  <si>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</si>
  <si>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</si>
  <si>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</si>
  <si>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</si>
  <si>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</si>
  <si>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</si>
  <si>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</si>
  <si>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</si>
  <si>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</si>
  <si>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</si>
  <si>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</si>
  <si>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</si>
  <si>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</si>
  <si>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</si>
  <si>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</si>
  <si>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</si>
  <si>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</si>
  <si>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</si>
  <si>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</si>
  <si>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</si>
  <si>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</si>
  <si>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</si>
  <si>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</si>
  <si>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</si>
  <si>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</si>
  <si>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</si>
  <si>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</si>
  <si>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</si>
  <si>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</si>
  <si>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</si>
  <si>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</si>
  <si>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</si>
  <si>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</si>
  <si>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</si>
  <si>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</si>
  <si>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</si>
  <si>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</si>
  <si>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</si>
  <si>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</si>
  <si>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</si>
  <si>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</si>
  <si>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</si>
  <si>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</si>
  <si>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</si>
  <si>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</si>
  <si>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</si>
  <si>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</si>
  <si>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</si>
  <si>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</si>
  <si>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</si>
  <si>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</si>
  <si>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</si>
  <si>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</si>
  <si>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</si>
  <si>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</si>
  <si>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</si>
  <si>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</si>
  <si>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</si>
  <si>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</si>
  <si>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</si>
  <si>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</si>
  <si>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</si>
  <si>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</si>
  <si>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</si>
  <si>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</si>
  <si>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</si>
  <si>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</si>
  <si>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</si>
  <si>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</si>
  <si>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</si>
  <si>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</si>
  <si>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</si>
  <si>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</si>
  <si>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</si>
  <si>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</si>
  <si>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</si>
  <si>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</si>
  <si>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</si>
  <si>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</si>
  <si>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</si>
  <si>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</si>
  <si>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</si>
  <si>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</si>
  <si>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</si>
  <si>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</si>
  <si>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</si>
  <si>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</si>
  <si>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</si>
  <si>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</si>
  <si>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</si>
  <si>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</si>
  <si>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</si>
  <si>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</si>
  <si>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</si>
  <si>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</si>
  <si>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</si>
  <si>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</si>
  <si>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</si>
  <si>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</si>
  <si>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</si>
  <si>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</si>
  <si>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</si>
  <si>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</si>
  <si>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</si>
  <si>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</si>
  <si>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</si>
  <si>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</si>
  <si>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</si>
  <si>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</si>
  <si>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</si>
  <si>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</si>
  <si>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</si>
  <si>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</si>
  <si>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</si>
  <si>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</si>
  <si>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</si>
  <si>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</si>
  <si>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</si>
  <si>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</si>
  <si>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</si>
  <si>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</si>
  <si>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</si>
  <si>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</si>
  <si>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</si>
  <si>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</si>
  <si>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</si>
  <si>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</si>
  <si>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</si>
  <si>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</si>
  <si>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</si>
  <si>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</si>
  <si>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</si>
  <si>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</si>
  <si>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</si>
  <si>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</si>
  <si>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</si>
  <si>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</si>
  <si>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</si>
  <si>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</si>
  <si>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</si>
  <si>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</si>
  <si>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</si>
  <si>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</si>
  <si>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</si>
  <si>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</si>
  <si>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</si>
  <si>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</si>
  <si>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</si>
  <si>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</si>
  <si>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</si>
  <si>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</si>
  <si>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</si>
  <si>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</si>
  <si>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</si>
  <si>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</si>
  <si>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</si>
  <si>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</si>
  <si>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</si>
  <si>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</si>
  <si>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</si>
  <si>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</si>
  <si>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</si>
  <si>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</si>
  <si>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</si>
  <si>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</si>
  <si>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</si>
  <si>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</si>
  <si>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</si>
  <si>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</si>
  <si>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</si>
  <si>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</si>
  <si>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</si>
  <si>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</si>
  <si>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</si>
  <si>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</si>
  <si>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</si>
  <si>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</si>
  <si>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</si>
  <si>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</si>
  <si>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</si>
  <si>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</si>
  <si>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</si>
  <si>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</si>
  <si>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</si>
  <si>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</si>
  <si>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</si>
  <si>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</si>
  <si>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</si>
  <si>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</si>
  <si>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</si>
  <si>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</si>
  <si>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</si>
  <si>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</si>
  <si>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</si>
  <si>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</si>
  <si>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</si>
  <si>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</si>
  <si>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</si>
  <si>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</si>
  <si>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</si>
  <si>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</si>
  <si>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</si>
  <si>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</si>
  <si>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</si>
  <si>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</si>
  <si>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</si>
  <si>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</si>
  <si>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</si>
  <si>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</si>
  <si>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</si>
  <si>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</si>
  <si>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</si>
  <si>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</si>
  <si>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</si>
  <si>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</si>
  <si>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</si>
  <si>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</si>
  <si>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</si>
  <si>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</si>
  <si>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</si>
  <si>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</si>
  <si>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</si>
  <si>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</si>
  <si>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</si>
  <si>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</si>
  <si>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</si>
  <si>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</si>
  <si>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</si>
  <si>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</si>
  <si>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</si>
  <si>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</si>
  <si>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</si>
  <si>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</si>
  <si>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</si>
  <si>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</si>
  <si>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</si>
  <si>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</si>
  <si>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</si>
  <si>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</si>
  <si>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</si>
  <si>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</si>
  <si>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</si>
  <si>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</si>
  <si>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</si>
  <si>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</si>
  <si>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</si>
  <si>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</si>
  <si>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</si>
  <si>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</si>
  <si>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</si>
  <si>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</si>
  <si>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</si>
  <si>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</si>
  <si>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</si>
  <si>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</si>
  <si>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</si>
  <si>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</si>
  <si>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</si>
  <si>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</si>
  <si>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</si>
  <si>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</si>
  <si>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</si>
  <si>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</si>
  <si>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</si>
  <si>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</si>
  <si>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</si>
  <si>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</si>
  <si>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</si>
  <si>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</si>
  <si>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</si>
  <si>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</si>
  <si>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</si>
  <si>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</si>
  <si>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</si>
  <si>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</si>
  <si>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</si>
  <si>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</si>
  <si>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</si>
  <si>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</si>
  <si>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</si>
  <si>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</si>
  <si>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</si>
  <si>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</si>
  <si>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</si>
  <si>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</si>
  <si>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</si>
  <si>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</si>
  <si>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</si>
  <si>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</si>
  <si>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</si>
  <si>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</si>
  <si>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</si>
  <si>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</si>
  <si>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</si>
  <si>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</si>
  <si>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</si>
  <si>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</si>
  <si>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</si>
  <si>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</si>
  <si>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</si>
  <si>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</si>
  <si>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</si>
  <si>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</si>
  <si>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</si>
  <si>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</si>
  <si>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</si>
  <si>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</si>
  <si>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</si>
  <si>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</si>
  <si>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</si>
  <si>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</si>
  <si>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</si>
  <si>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</si>
  <si>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</si>
  <si>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</si>
  <si>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</si>
  <si>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</si>
  <si>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</si>
  <si>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</si>
  <si>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</si>
  <si>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</si>
  <si>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</si>
  <si>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</si>
  <si>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</si>
  <si>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</si>
  <si>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</si>
  <si>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</si>
  <si>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</si>
  <si>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</si>
  <si>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</si>
  <si>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</si>
  <si>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</si>
  <si>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</si>
  <si>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</si>
  <si>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</si>
  <si>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</si>
  <si>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</si>
  <si>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</si>
  <si>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</si>
  <si>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</si>
  <si>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</si>
  <si>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</si>
  <si>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</si>
  <si>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</si>
  <si>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</si>
  <si>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</si>
  <si>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</si>
  <si>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</si>
  <si>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</si>
  <si>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</si>
  <si>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</si>
  <si>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</si>
  <si>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</si>
  <si>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</si>
  <si>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</si>
  <si>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</si>
  <si>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</si>
  <si>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</si>
  <si>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</si>
  <si>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</si>
  <si>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</si>
  <si>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</si>
  <si>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</si>
  <si>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</si>
  <si>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</si>
  <si>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</si>
  <si>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</si>
  <si>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</si>
  <si>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</si>
  <si>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</si>
  <si>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</si>
  <si>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</si>
  <si>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</si>
  <si>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</si>
  <si>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</si>
  <si>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</si>
  <si>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</si>
  <si>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</si>
  <si>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</si>
  <si>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</si>
  <si>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</si>
  <si>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</si>
  <si>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</si>
  <si>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</si>
  <si>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</si>
  <si>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</si>
  <si>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</si>
  <si>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</si>
  <si>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</si>
  <si>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</si>
  <si>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</si>
  <si>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</si>
  <si>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</si>
  <si>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</si>
  <si>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</si>
  <si>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</si>
  <si>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</si>
  <si>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</si>
  <si>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</si>
  <si>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</si>
  <si>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</si>
  <si>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</si>
  <si>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</si>
  <si>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</si>
  <si>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</si>
  <si>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</si>
  <si>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</si>
  <si>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</si>
  <si>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</si>
  <si>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</si>
  <si>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</si>
  <si>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</si>
  <si>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</si>
  <si>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</si>
  <si>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</si>
  <si>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</si>
  <si>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</si>
  <si>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</si>
  <si>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</si>
  <si>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</si>
  <si>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</si>
  <si>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</si>
  <si>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</si>
  <si>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</si>
  <si>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</si>
  <si>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</si>
  <si>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</si>
  <si>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</si>
  <si>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</si>
  <si>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</si>
  <si>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</si>
  <si>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</si>
  <si>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</si>
  <si>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</si>
  <si>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</si>
  <si>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</si>
  <si>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</si>
  <si>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</si>
  <si>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</si>
  <si>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</si>
  <si>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</si>
  <si>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</si>
  <si>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</si>
  <si>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</si>
  <si>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</si>
  <si>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</si>
  <si>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</si>
  <si>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</si>
  <si>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</si>
  <si>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</si>
  <si>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</si>
  <si>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</si>
  <si>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</si>
  <si>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</si>
  <si>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</si>
  <si>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</si>
  <si>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</si>
  <si>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</si>
  <si>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</si>
  <si>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</si>
  <si>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</si>
  <si>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</si>
  <si>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</si>
  <si>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</si>
  <si>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</si>
  <si>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</si>
  <si>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</si>
  <si>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</si>
  <si>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</si>
  <si>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</si>
  <si>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</si>
  <si>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</si>
  <si>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</si>
  <si>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</si>
  <si>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</si>
  <si>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</si>
  <si>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</si>
  <si>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</si>
  <si>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</si>
  <si>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</si>
  <si>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</si>
  <si>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</si>
  <si>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</si>
  <si>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</si>
  <si>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</si>
  <si>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</si>
  <si>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</si>
  <si>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</si>
  <si>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</si>
  <si>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</si>
  <si>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</si>
  <si>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</si>
  <si>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</si>
  <si>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</si>
  <si>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</si>
  <si>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</si>
  <si>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</si>
  <si>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</si>
  <si>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</si>
  <si>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</si>
  <si>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</si>
  <si>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</si>
  <si>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</si>
  <si>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</si>
  <si>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</si>
  <si>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</si>
  <si>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</si>
  <si>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</si>
  <si>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</si>
  <si>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</si>
  <si>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</si>
  <si>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</si>
  <si>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</si>
  <si>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</si>
  <si>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</si>
  <si>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</si>
  <si>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</si>
  <si>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</si>
  <si>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</si>
  <si>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</si>
  <si>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</si>
  <si>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</si>
  <si>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</si>
  <si>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</si>
  <si>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</si>
  <si>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</si>
  <si>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</si>
  <si>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</si>
  <si>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</si>
  <si>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</si>
  <si>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</si>
  <si>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</si>
  <si>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</si>
  <si>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</si>
  <si>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</si>
  <si>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</si>
  <si>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</si>
  <si>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</si>
  <si>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</si>
  <si>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</si>
  <si>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</si>
  <si>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</si>
  <si>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</si>
  <si>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</si>
  <si>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</si>
  <si>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</si>
  <si>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</si>
  <si>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</si>
  <si>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</si>
  <si>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</si>
  <si>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</si>
  <si>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</si>
  <si>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</si>
  <si>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</si>
  <si>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</si>
  <si>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</si>
  <si>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</si>
  <si>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</si>
  <si>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</si>
  <si>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</si>
  <si>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</si>
  <si>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</si>
  <si>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</si>
  <si>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</si>
  <si>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</si>
  <si>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</si>
  <si>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</si>
  <si>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</si>
  <si>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</si>
  <si>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</si>
  <si>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</si>
  <si>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</si>
  <si>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</si>
  <si>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</si>
  <si>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</si>
  <si>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</si>
  <si>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</si>
  <si>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</si>
  <si>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</si>
  <si>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</si>
  <si>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</si>
  <si>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</si>
  <si>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</si>
  <si>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</si>
  <si>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</si>
  <si>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</si>
  <si>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</si>
  <si>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</si>
  <si>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</si>
  <si>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</si>
  <si>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</si>
  <si>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</si>
  <si>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</si>
  <si>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</si>
  <si>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</si>
  <si>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</si>
  <si>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</si>
  <si>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</si>
  <si>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</si>
  <si>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</si>
  <si>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</si>
  <si>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</si>
  <si>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</si>
  <si>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</si>
  <si>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</si>
  <si>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</si>
  <si>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</si>
  <si>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</si>
  <si>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</si>
  <si>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</si>
  <si>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</si>
  <si>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</si>
  <si>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</si>
  <si>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</si>
  <si>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</si>
  <si>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</si>
  <si>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</si>
  <si>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</si>
  <si>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</si>
  <si>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</si>
  <si>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</si>
  <si>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</si>
  <si>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</si>
  <si>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</si>
  <si>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</si>
  <si>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</si>
  <si>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</si>
  <si>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</si>
  <si>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</si>
  <si>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</si>
  <si>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</si>
  <si>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</si>
  <si>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</si>
  <si>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</si>
  <si>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</si>
  <si>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</si>
  <si>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</si>
  <si>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</si>
  <si>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</si>
  <si>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</si>
  <si>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</si>
  <si>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</si>
  <si>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</si>
  <si>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</si>
  <si>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</si>
  <si>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</si>
  <si>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</si>
  <si>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</si>
  <si>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</si>
  <si>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</si>
  <si>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</si>
  <si>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</si>
  <si>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</si>
  <si>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</si>
  <si>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</si>
  <si>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</si>
  <si>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</si>
  <si>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</si>
  <si>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</si>
  <si>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</si>
  <si>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</si>
  <si>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</si>
  <si>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</si>
  <si>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</si>
  <si>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</si>
  <si>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</si>
  <si>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</si>
  <si>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</si>
  <si>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</si>
  <si>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</si>
  <si>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</si>
  <si>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</si>
  <si>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</si>
  <si>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</si>
  <si>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</si>
  <si>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</si>
  <si>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</si>
  <si>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</si>
  <si>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</si>
  <si>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</si>
  <si>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</si>
  <si>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</si>
  <si>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</si>
  <si>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</si>
  <si>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</si>
  <si>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</si>
  <si>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</si>
  <si>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</si>
  <si>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</si>
  <si>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</si>
  <si>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</si>
  <si>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</si>
  <si>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</si>
  <si>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</si>
  <si>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</si>
  <si>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</si>
  <si>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</si>
  <si>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</si>
  <si>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</si>
  <si>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</si>
  <si>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</si>
  <si>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</si>
  <si>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</si>
  <si>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</si>
  <si>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</si>
  <si>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</si>
  <si>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</si>
  <si>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</si>
  <si>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</si>
  <si>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</si>
  <si>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</si>
  <si>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</si>
  <si>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</si>
  <si>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</si>
  <si>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</si>
  <si>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</si>
  <si>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</si>
  <si>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</si>
  <si>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</si>
  <si>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</si>
  <si>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</si>
  <si>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</si>
  <si>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</si>
  <si>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</si>
  <si>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</si>
  <si>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</si>
  <si>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</si>
  <si>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</si>
  <si>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</si>
  <si>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</si>
  <si>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</si>
  <si>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</si>
  <si>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</si>
  <si>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</si>
  <si>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</si>
  <si>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</si>
  <si>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</si>
  <si>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</si>
  <si>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</si>
  <si>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</si>
  <si>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</si>
  <si>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</si>
  <si>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</si>
  <si>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</si>
  <si>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</si>
  <si>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</si>
  <si>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</si>
  <si>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</si>
  <si>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</si>
  <si>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</si>
  <si>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</si>
  <si>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</si>
  <si>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</si>
  <si>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</si>
  <si>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</si>
  <si>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</si>
  <si>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</si>
  <si>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</si>
  <si>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</si>
  <si>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</si>
  <si>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</si>
  <si>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</si>
  <si>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</si>
  <si>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</si>
  <si>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</si>
  <si>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</si>
  <si>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</si>
  <si>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</si>
  <si>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</si>
  <si>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</si>
  <si>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</si>
  <si>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</si>
  <si>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</si>
  <si>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</si>
  <si>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</si>
  <si>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</si>
  <si>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</si>
  <si>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</si>
  <si>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</si>
  <si>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</si>
  <si>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</si>
  <si>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</si>
  <si>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</si>
  <si>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</si>
  <si>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</si>
  <si>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</si>
  <si>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</si>
  <si>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</si>
  <si>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</si>
  <si>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</si>
  <si>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</si>
  <si>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</si>
  <si>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</si>
  <si>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</si>
  <si>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</si>
  <si>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</si>
  <si>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</si>
  <si>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</si>
  <si>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</si>
  <si>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</si>
  <si>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</si>
  <si>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</si>
  <si>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</si>
  <si>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</si>
  <si>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</si>
  <si>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</si>
  <si>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</si>
  <si>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</si>
  <si>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</si>
  <si>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</si>
  <si>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</si>
  <si>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</si>
  <si>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</si>
  <si>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</si>
  <si>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</si>
  <si>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</si>
  <si>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</si>
  <si>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</si>
  <si>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</si>
  <si>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</si>
  <si>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</si>
  <si>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</si>
  <si>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</si>
  <si>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</si>
  <si>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</si>
  <si>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</si>
  <si>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</si>
  <si>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</si>
  <si>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</si>
  <si>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</si>
  <si>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</si>
  <si>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</si>
  <si>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</si>
  <si>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</si>
  <si>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</si>
  <si>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</si>
  <si>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</si>
  <si>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</si>
  <si>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</si>
  <si>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</si>
  <si>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</si>
  <si>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</si>
  <si>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</si>
  <si>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</si>
  <si>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</si>
  <si>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</si>
  <si>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</si>
  <si>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</si>
  <si>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</si>
  <si>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</si>
  <si>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</si>
  <si>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</si>
  <si>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</si>
  <si>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</si>
  <si>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</si>
  <si>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</si>
  <si>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</si>
  <si>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</si>
  <si>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</si>
  <si>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</si>
  <si>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</si>
  <si>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</si>
  <si>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</si>
  <si>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</si>
  <si>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</si>
  <si>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</si>
  <si>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</si>
  <si>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</si>
  <si>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</si>
  <si>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</si>
  <si>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</si>
  <si>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</si>
  <si>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</si>
  <si>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</si>
  <si>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</si>
  <si>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</si>
  <si>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</si>
  <si>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</si>
  <si>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</si>
  <si>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</si>
  <si>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</si>
  <si>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</si>
  <si>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</si>
  <si>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</si>
  <si>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</si>
  <si>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</si>
  <si>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</si>
  <si>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</si>
  <si>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</si>
  <si>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</si>
  <si>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</si>
  <si>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</si>
  <si>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</si>
  <si>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</si>
  <si>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</si>
  <si>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</si>
  <si>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</si>
  <si>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</si>
  <si>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</si>
  <si>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</si>
  <si>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</si>
  <si>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</si>
  <si>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</si>
  <si>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</si>
  <si>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</si>
  <si>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</si>
  <si>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</si>
  <si>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</si>
  <si>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</si>
  <si>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</si>
  <si>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</si>
  <si>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</si>
  <si>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</si>
  <si>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</si>
  <si>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</si>
  <si>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</si>
  <si>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</si>
  <si>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</si>
  <si>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</si>
  <si>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</si>
  <si>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</si>
  <si>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</si>
  <si>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</si>
  <si>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</si>
  <si>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</si>
  <si>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</si>
  <si>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</si>
  <si>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</si>
  <si>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</si>
  <si>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</si>
  <si>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</si>
  <si>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</si>
  <si>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</si>
  <si>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</si>
  <si>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</si>
  <si>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</si>
  <si>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</si>
  <si>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</si>
  <si>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</si>
  <si>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</si>
  <si>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</si>
  <si>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</si>
  <si>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</si>
  <si>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</si>
  <si>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</si>
  <si>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</si>
  <si>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</si>
  <si>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</si>
  <si>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</si>
  <si>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</si>
  <si>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</si>
  <si>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</si>
  <si>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</si>
  <si>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</si>
  <si>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</si>
  <si>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</si>
  <si>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</si>
  <si>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</si>
  <si>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</si>
  <si>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</si>
  <si>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</si>
  <si>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</si>
  <si>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</si>
  <si>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</si>
  <si>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</si>
  <si>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</si>
  <si>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</si>
  <si>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</si>
  <si>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</si>
  <si>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</si>
  <si>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</si>
  <si>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</si>
  <si>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</si>
  <si>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</si>
  <si>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</si>
  <si>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</si>
  <si>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</si>
  <si>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</si>
  <si>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</si>
  <si>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</si>
  <si>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</si>
  <si>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</si>
  <si>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</si>
  <si>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</si>
  <si>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</si>
  <si>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</si>
  <si>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</si>
  <si>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</si>
  <si>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</si>
  <si>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</si>
  <si>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</si>
  <si>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</si>
  <si>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</si>
  <si>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</si>
  <si>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</si>
  <si>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</si>
  <si>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</si>
  <si>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</si>
  <si>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</si>
  <si>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</si>
  <si>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</si>
  <si>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</si>
  <si>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</si>
  <si>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</si>
  <si>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</si>
  <si>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</si>
  <si>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</si>
  <si>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</si>
  <si>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</si>
  <si>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</si>
  <si>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</si>
  <si>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</si>
  <si>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</si>
  <si>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</si>
  <si>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</si>
  <si>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</si>
  <si>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</si>
  <si>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</si>
  <si>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</si>
  <si>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</si>
  <si>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</si>
  <si>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</si>
  <si>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</si>
  <si>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</si>
  <si>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</si>
  <si>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</si>
  <si>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</si>
  <si>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</si>
  <si>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</si>
  <si>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</si>
  <si>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</si>
  <si>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</si>
  <si>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</si>
  <si>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</si>
  <si>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</si>
  <si>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</si>
  <si>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</si>
  <si>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</si>
  <si>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</si>
  <si>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</si>
  <si>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</si>
  <si>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</si>
  <si>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</si>
  <si>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</si>
  <si>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</si>
  <si>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</si>
  <si>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</si>
  <si>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</si>
  <si>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</si>
  <si>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</si>
  <si>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</si>
  <si>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</si>
  <si>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</si>
  <si>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</si>
  <si>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</si>
  <si>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</si>
  <si>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</si>
  <si>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</si>
  <si>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</si>
  <si>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</si>
  <si>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</si>
  <si>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</si>
  <si>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</si>
  <si>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</si>
  <si>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</si>
  <si>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</si>
  <si>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</si>
  <si>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</si>
  <si>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</si>
  <si>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</si>
  <si>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</si>
  <si>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</si>
  <si>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</si>
  <si>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</si>
  <si>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</si>
  <si>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</si>
  <si>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</si>
  <si>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</si>
  <si>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</si>
  <si>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</si>
  <si>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</si>
  <si>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</si>
  <si>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</si>
  <si>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</si>
  <si>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</si>
  <si>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</si>
  <si>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</si>
  <si>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</si>
  <si>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</si>
  <si>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</si>
  <si>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</si>
  <si>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</si>
  <si>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</si>
  <si>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</si>
  <si>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</si>
  <si>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</si>
  <si>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</si>
  <si>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</si>
  <si>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</si>
  <si>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</si>
  <si>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</si>
  <si>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</si>
  <si>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</si>
  <si>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</si>
  <si>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</si>
  <si>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</si>
  <si>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</si>
  <si>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</si>
  <si>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</si>
  <si>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</si>
  <si>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</si>
  <si>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</si>
  <si>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</si>
  <si>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</si>
  <si>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</si>
  <si>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</si>
  <si>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</si>
  <si>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</si>
  <si>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</si>
  <si>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</si>
  <si>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</si>
  <si>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</si>
  <si>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</si>
  <si>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</si>
  <si>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</si>
  <si>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</si>
  <si>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</si>
  <si>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</si>
  <si>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</si>
  <si>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</si>
  <si>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</si>
  <si>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</si>
  <si>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</si>
  <si>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</si>
  <si>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</si>
  <si>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</si>
  <si>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</si>
  <si>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</si>
  <si>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</si>
  <si>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</si>
  <si>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</si>
  <si>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</si>
  <si>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</si>
  <si>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</si>
  <si>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</si>
  <si>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</si>
  <si>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</si>
  <si>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</si>
  <si>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</si>
  <si>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</si>
  <si>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</si>
  <si>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</si>
  <si>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</si>
  <si>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</si>
  <si>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</si>
  <si>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</si>
  <si>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</si>
  <si>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</si>
  <si>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</si>
  <si>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</si>
  <si>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</si>
  <si>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</si>
  <si>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</si>
  <si>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</si>
  <si>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</si>
  <si>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</si>
  <si>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</si>
  <si>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</si>
  <si>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</si>
  <si>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</si>
  <si>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</si>
  <si>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</si>
  <si>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</si>
  <si>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</si>
  <si>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</si>
  <si>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</si>
  <si>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</si>
  <si>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</si>
  <si>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</si>
  <si>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</si>
  <si>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</si>
  <si>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</si>
  <si>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</si>
  <si>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</si>
  <si>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</si>
  <si>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</si>
  <si>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</si>
  <si>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</si>
  <si>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</si>
  <si>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</si>
  <si>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</si>
  <si>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</si>
  <si>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</si>
  <si>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</si>
  <si>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</si>
  <si>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</si>
  <si>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</si>
  <si>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</si>
  <si>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</si>
  <si>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</si>
  <si>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</si>
  <si>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</si>
  <si>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</si>
  <si>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</si>
  <si>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</si>
  <si>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</si>
  <si>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</si>
  <si>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</si>
  <si>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</si>
  <si>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</si>
  <si>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</si>
  <si>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</si>
  <si>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</si>
  <si>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</si>
  <si>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</si>
  <si>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</si>
  <si>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</si>
  <si>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</si>
  <si>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</si>
  <si>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</si>
  <si>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</si>
  <si>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</si>
  <si>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</si>
  <si>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</si>
  <si>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</si>
  <si>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</si>
  <si>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</si>
  <si>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</si>
  <si>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</si>
  <si>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</si>
  <si>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</si>
  <si>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</si>
  <si>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</si>
  <si>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</si>
  <si>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</si>
  <si>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</si>
  <si>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</si>
  <si>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</si>
  <si>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</si>
  <si>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</si>
  <si>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</si>
  <si>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</si>
  <si>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</si>
  <si>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</si>
  <si>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</si>
  <si>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</si>
  <si>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</si>
  <si>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</si>
  <si>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</si>
  <si>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</si>
  <si>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</si>
  <si>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</si>
  <si>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</si>
  <si>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</si>
  <si>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</si>
  <si>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</si>
  <si>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</si>
  <si>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</si>
  <si>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</si>
  <si>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</si>
  <si>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</si>
  <si>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</si>
  <si>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</si>
  <si>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</si>
  <si>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</si>
  <si>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</si>
  <si>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</si>
  <si>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</si>
  <si>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</si>
  <si>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</si>
  <si>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</si>
  <si>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</si>
  <si>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</si>
  <si>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</si>
  <si>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</si>
  <si>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</si>
  <si>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</si>
  <si>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</si>
  <si>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</si>
  <si>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</si>
  <si>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</si>
  <si>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</si>
  <si>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</si>
  <si>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</si>
  <si>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</si>
  <si>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</si>
  <si>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</si>
  <si>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</si>
  <si>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</si>
  <si>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</si>
  <si>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</si>
  <si>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</si>
  <si>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</si>
  <si>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</si>
  <si>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</si>
  <si>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</si>
  <si>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</si>
  <si>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</si>
  <si>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</si>
  <si>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</si>
  <si>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</si>
  <si>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</si>
  <si>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</si>
  <si>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</si>
  <si>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</si>
  <si>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</si>
  <si>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</si>
  <si>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</si>
  <si>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</si>
  <si>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</si>
  <si>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</si>
  <si>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</si>
  <si>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</si>
  <si>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</si>
  <si>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</si>
  <si>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</si>
  <si>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</si>
  <si>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</si>
  <si>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</si>
  <si>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</si>
  <si>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</si>
  <si>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</si>
  <si>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</si>
  <si>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</si>
  <si>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</si>
  <si>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</si>
  <si>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</si>
  <si>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</si>
  <si>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</si>
  <si>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</si>
  <si>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</si>
  <si>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</si>
  <si>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</si>
  <si>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</si>
  <si>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</si>
  <si>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</si>
  <si>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</si>
  <si>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</si>
  <si>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</si>
  <si>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</si>
  <si>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</si>
  <si>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</si>
  <si>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</si>
  <si>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</si>
  <si>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</si>
  <si>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</si>
  <si>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</si>
  <si>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</si>
  <si>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</si>
  <si>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</si>
  <si>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</si>
  <si>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</si>
  <si>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</si>
  <si>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</si>
  <si>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</si>
  <si>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</si>
  <si>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</si>
  <si>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</si>
  <si>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</si>
  <si>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</si>
  <si>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</si>
  <si>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</si>
  <si>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</si>
  <si>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</si>
  <si>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</si>
  <si>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</si>
  <si>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</si>
  <si>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</si>
  <si>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</si>
  <si>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</si>
  <si>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</si>
  <si>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</si>
  <si>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</si>
  <si>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</si>
  <si>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</si>
  <si>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</si>
  <si>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</si>
  <si>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</si>
  <si>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</si>
  <si>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</si>
  <si>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</si>
  <si>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</si>
  <si>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</si>
  <si>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</si>
  <si>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</si>
  <si>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</si>
  <si>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</si>
  <si>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</si>
  <si>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</si>
  <si>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</si>
  <si>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</si>
  <si>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</si>
  <si>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</si>
  <si>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</si>
  <si>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</si>
  <si>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</si>
  <si>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</si>
  <si>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</si>
  <si>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</si>
  <si>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</si>
  <si>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</si>
  <si>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</si>
  <si>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</si>
  <si>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</si>
  <si>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</si>
  <si>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</si>
  <si>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</si>
  <si>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</si>
  <si>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</si>
  <si>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</si>
  <si>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</si>
  <si>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</si>
  <si>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</si>
  <si>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</si>
  <si>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</si>
  <si>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</si>
  <si>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</si>
  <si>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</si>
  <si>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</si>
  <si>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</si>
  <si>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</si>
  <si>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</si>
  <si>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</si>
  <si>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</si>
  <si>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</si>
  <si>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</si>
  <si>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</si>
  <si>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</si>
  <si>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</si>
  <si>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</si>
  <si>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</si>
  <si>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</si>
  <si>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</si>
  <si>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</si>
  <si>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</si>
  <si>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</si>
  <si>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</si>
  <si>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</si>
  <si>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</si>
  <si>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</si>
  <si>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</si>
  <si>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</si>
  <si>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</si>
  <si>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</si>
  <si>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</si>
  <si>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</si>
  <si>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</si>
  <si>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</si>
  <si>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</si>
  <si>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</si>
  <si>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</si>
  <si>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</si>
  <si>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</si>
  <si>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</si>
  <si>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</si>
  <si>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</si>
  <si>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</si>
  <si>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</si>
  <si>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</si>
  <si>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</si>
  <si>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</si>
  <si>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</si>
  <si>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</si>
  <si>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</si>
  <si>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</si>
  <si>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</si>
  <si>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</si>
  <si>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</si>
  <si>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</si>
  <si>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</si>
  <si>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</si>
  <si>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</si>
  <si>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</si>
  <si>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</si>
  <si>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</si>
  <si>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</si>
  <si>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</si>
  <si>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</si>
  <si>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</si>
  <si>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</si>
  <si>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</si>
  <si>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</si>
  <si>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</si>
  <si>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</si>
  <si>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</si>
  <si>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</si>
  <si>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</si>
  <si>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</si>
  <si>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</si>
  <si>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</si>
  <si>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</si>
  <si>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</si>
  <si>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</si>
  <si>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</si>
  <si>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</si>
  <si>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</si>
  <si>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</si>
  <si>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</si>
  <si>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</si>
  <si>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</si>
  <si>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</si>
  <si>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</si>
  <si>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</si>
  <si>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</si>
  <si>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</si>
  <si>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</si>
  <si>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</si>
  <si>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</si>
  <si>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</si>
  <si>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</si>
  <si>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</si>
  <si>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</si>
  <si>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</si>
  <si>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</si>
  <si>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</si>
  <si>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</si>
  <si>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</si>
  <si>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</si>
  <si>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</si>
  <si>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</si>
  <si>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</si>
  <si>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</si>
  <si>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</si>
  <si>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</si>
  <si>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</si>
  <si>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</si>
  <si>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</si>
  <si>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</si>
  <si>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</si>
  <si>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</si>
  <si>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</si>
  <si>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</si>
  <si>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</si>
  <si>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</si>
  <si>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</si>
  <si>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</si>
  <si>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</si>
  <si>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</si>
  <si>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</si>
  <si>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</si>
  <si>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</si>
  <si>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</si>
  <si>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</si>
  <si>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</si>
  <si>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</si>
  <si>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</si>
  <si>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</si>
  <si>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</si>
  <si>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</si>
  <si>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</si>
  <si>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</si>
  <si>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</si>
  <si>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</si>
  <si>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</si>
  <si>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</si>
  <si>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</si>
  <si>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</si>
  <si>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</si>
  <si>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</si>
  <si>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</si>
  <si>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</si>
  <si>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</si>
  <si>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</si>
  <si>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</si>
  <si>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</si>
  <si>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</si>
  <si>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</si>
  <si>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</si>
  <si>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</si>
  <si>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</si>
  <si>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</si>
  <si>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</si>
  <si>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</si>
  <si>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</si>
  <si>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</si>
  <si>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</si>
  <si>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</si>
  <si>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</si>
  <si>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</si>
  <si>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</si>
  <si>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</si>
  <si>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</si>
  <si>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</si>
  <si>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</si>
  <si>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</si>
  <si>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</si>
  <si>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</si>
  <si>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</si>
  <si>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</si>
  <si>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</si>
  <si>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</si>
  <si>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</si>
  <si>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</si>
  <si>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</si>
  <si>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</si>
  <si>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</si>
  <si>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</si>
  <si>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</si>
  <si>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</si>
  <si>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</si>
  <si>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</si>
  <si>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</si>
  <si>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</si>
  <si>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</si>
  <si>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</si>
  <si>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</si>
  <si>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</si>
  <si>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</si>
  <si>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</si>
  <si>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</si>
  <si>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</si>
  <si>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</si>
  <si>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</si>
  <si>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</si>
  <si>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</si>
  <si>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</si>
  <si>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</si>
  <si>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</si>
  <si>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</si>
  <si>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</si>
  <si>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</si>
  <si>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</si>
  <si>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</si>
  <si>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</si>
  <si>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</si>
  <si>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</si>
  <si>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</si>
  <si>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</si>
  <si>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</si>
  <si>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</si>
  <si>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</si>
  <si>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</si>
  <si>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</si>
  <si>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</si>
  <si>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</si>
  <si>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</si>
  <si>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</si>
  <si>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</si>
  <si>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</si>
  <si>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</si>
  <si>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</si>
  <si>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</si>
  <si>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</si>
  <si>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</si>
  <si>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</si>
  <si>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</si>
  <si>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</si>
  <si>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</si>
  <si>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</si>
  <si>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</si>
  <si>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</si>
  <si>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</si>
  <si>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</si>
  <si>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</si>
  <si>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</si>
  <si>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</si>
  <si>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</si>
  <si>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</si>
  <si>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</si>
  <si>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</si>
  <si>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</si>
  <si>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</si>
  <si>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</si>
  <si>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</si>
  <si>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</si>
  <si>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</si>
  <si>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</si>
  <si>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</si>
  <si>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</si>
  <si>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</si>
  <si>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</si>
  <si>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</si>
  <si>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</si>
  <si>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</si>
  <si>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</si>
  <si>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</si>
  <si>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</si>
  <si>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</si>
  <si>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</si>
  <si>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</si>
  <si>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</si>
  <si>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</si>
  <si>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</si>
  <si>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</si>
  <si>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</si>
  <si>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</si>
  <si>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</si>
  <si>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</si>
  <si>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</si>
  <si>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</si>
  <si>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</si>
  <si>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</si>
  <si>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</si>
  <si>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</si>
  <si>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</si>
  <si>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</si>
  <si>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</si>
  <si>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</si>
  <si>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</si>
  <si>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</si>
  <si>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</si>
  <si>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</si>
  <si>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</si>
  <si>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</si>
  <si>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</si>
  <si>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</si>
  <si>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</si>
  <si>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</si>
  <si>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</si>
  <si>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</si>
  <si>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</si>
  <si>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</si>
  <si>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</si>
  <si>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</si>
  <si>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</si>
  <si>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</si>
  <si>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</si>
  <si>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</si>
  <si>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</si>
  <si>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</si>
  <si>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</si>
  <si>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</si>
  <si>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</si>
  <si>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</si>
  <si>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</si>
  <si>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</si>
  <si>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</si>
  <si>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</si>
  <si>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</si>
  <si>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</si>
  <si>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</si>
  <si>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</si>
  <si>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</si>
  <si>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</si>
  <si>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</si>
  <si>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</si>
  <si>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</si>
  <si>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</si>
  <si>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</si>
  <si>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</si>
  <si>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</si>
  <si>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</si>
  <si>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</si>
  <si>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</si>
  <si>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</si>
  <si>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</si>
  <si>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</si>
  <si>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</si>
  <si>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</si>
  <si>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</si>
  <si>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</si>
  <si>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</si>
  <si>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</si>
  <si>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</si>
  <si>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</si>
  <si>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</si>
  <si>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</si>
  <si>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</si>
  <si>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</si>
  <si>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</si>
  <si>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</si>
  <si>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</si>
  <si>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</si>
  <si>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</si>
  <si>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</si>
  <si>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</si>
  <si>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</si>
  <si>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</si>
  <si>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</si>
  <si>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</si>
  <si>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</si>
  <si>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</si>
  <si>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</si>
  <si>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</si>
  <si>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</si>
  <si>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</si>
  <si>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</si>
  <si>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</si>
  <si>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</si>
  <si>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</si>
  <si>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</si>
  <si>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</si>
  <si>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</si>
  <si>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</si>
  <si>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</si>
  <si>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</si>
  <si>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</si>
  <si>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</si>
  <si>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</si>
  <si>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</si>
  <si>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</si>
  <si>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</si>
  <si>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</si>
  <si>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</si>
  <si>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</si>
  <si>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</si>
  <si>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</si>
  <si>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</si>
  <si>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</si>
  <si>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</si>
  <si>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</si>
  <si>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</si>
  <si>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</si>
  <si>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</si>
  <si>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</si>
  <si>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</si>
  <si>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</si>
  <si>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</si>
  <si>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</si>
  <si>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</si>
  <si>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</si>
  <si>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</si>
  <si>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</si>
  <si>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</si>
  <si>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</si>
  <si>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</si>
  <si>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</si>
  <si>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</si>
  <si>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</si>
  <si>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</si>
  <si>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</si>
  <si>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</si>
  <si>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</si>
  <si>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</si>
  <si>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</si>
  <si>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</si>
  <si>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</si>
  <si>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</si>
  <si>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</si>
  <si>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</si>
  <si>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</si>
  <si>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</si>
  <si>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</si>
  <si>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</si>
  <si>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</si>
  <si>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</si>
  <si>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</si>
  <si>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</si>
  <si>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</si>
  <si>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</si>
  <si>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</si>
  <si>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</si>
  <si>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</si>
  <si>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</si>
  <si>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</si>
  <si>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</si>
  <si>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</si>
  <si>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</si>
  <si>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</si>
  <si>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</si>
  <si>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</si>
  <si>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</si>
  <si>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</si>
  <si>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</si>
  <si>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</si>
  <si>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</si>
  <si>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</si>
  <si>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</si>
  <si>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</si>
  <si>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</si>
  <si>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</si>
  <si>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</si>
  <si>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</si>
  <si>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</si>
  <si>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</si>
  <si>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</si>
  <si>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</si>
  <si>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</si>
  <si>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</si>
  <si>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</si>
  <si>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</si>
  <si>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</si>
  <si>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</si>
  <si>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</si>
  <si>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</si>
  <si>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</si>
  <si>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</si>
  <si>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</si>
  <si>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</si>
  <si>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</si>
  <si>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</si>
  <si>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</si>
  <si>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</si>
  <si>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</si>
  <si>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</si>
  <si>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</si>
  <si>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</si>
  <si>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</si>
  <si>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</si>
  <si>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</si>
  <si>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</si>
  <si>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</si>
  <si>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</si>
  <si>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</si>
  <si>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</si>
  <si>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</si>
  <si>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</si>
  <si>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</si>
  <si>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</si>
  <si>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</si>
  <si>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</si>
  <si>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</si>
  <si>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</si>
  <si>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</si>
  <si>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</si>
  <si>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</si>
  <si>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</si>
  <si>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</si>
  <si>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</si>
  <si>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</si>
  <si>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</si>
  <si>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</si>
  <si>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</si>
  <si>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</si>
  <si>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</si>
  <si>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</si>
  <si>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</si>
  <si>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</si>
  <si>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</si>
  <si>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</si>
  <si>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</si>
  <si>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</si>
  <si>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</si>
  <si>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</si>
  <si>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</si>
  <si>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</si>
  <si>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</si>
  <si>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</si>
  <si>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</si>
  <si>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</si>
  <si>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</si>
  <si>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</si>
  <si>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</si>
  <si>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</si>
  <si>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</si>
  <si>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</si>
  <si>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</si>
  <si>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</si>
  <si>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</si>
  <si>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</si>
  <si>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</si>
  <si>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</si>
  <si>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</si>
  <si>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</si>
  <si>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</si>
  <si>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</si>
  <si>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</si>
  <si>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</si>
  <si>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</si>
  <si>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</si>
  <si>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</si>
  <si>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</si>
  <si>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</si>
  <si>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</si>
  <si>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</si>
  <si>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</si>
  <si>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</si>
  <si>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</si>
  <si>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</si>
  <si>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</si>
  <si>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</si>
  <si>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</si>
  <si>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</si>
  <si>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</si>
  <si>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</si>
  <si>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</si>
  <si>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</si>
  <si>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</si>
  <si>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</si>
  <si>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</si>
  <si>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</si>
  <si>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</si>
  <si>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</si>
  <si>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</si>
  <si>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</si>
  <si>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</si>
  <si>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</si>
  <si>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</si>
  <si>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</si>
  <si>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</si>
  <si>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</si>
  <si>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</si>
  <si>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</si>
  <si>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</si>
  <si>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</si>
  <si>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</si>
  <si>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</si>
  <si>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</si>
  <si>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</si>
  <si>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</si>
  <si>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</si>
  <si>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</si>
  <si>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</si>
  <si>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</si>
  <si>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</si>
  <si>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</si>
  <si>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</si>
  <si>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</si>
  <si>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</si>
  <si>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</si>
  <si>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</si>
  <si>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</si>
  <si>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</si>
  <si>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</si>
  <si>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</si>
  <si>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</si>
  <si>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</si>
  <si>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</si>
  <si>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</si>
  <si>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</si>
  <si>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</si>
  <si>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</si>
  <si>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</si>
  <si>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</si>
  <si>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</si>
  <si>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</si>
  <si>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</si>
  <si>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</si>
  <si>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</si>
  <si>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</si>
  <si>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</si>
  <si>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</si>
  <si>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</si>
  <si>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</si>
  <si>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</si>
  <si>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</si>
  <si>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</si>
  <si>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</si>
  <si>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</si>
  <si>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</si>
  <si>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</si>
  <si>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</si>
  <si>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</si>
  <si>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</si>
  <si>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</si>
  <si>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</si>
  <si>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</si>
  <si>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</si>
  <si>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</si>
  <si>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</si>
  <si>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</si>
  <si>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</si>
  <si>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</si>
  <si>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</si>
  <si>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</si>
  <si>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</si>
  <si>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</si>
  <si>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</si>
  <si>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</si>
  <si>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</si>
  <si>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</si>
  <si>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</si>
  <si>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</si>
  <si>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</si>
  <si>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</si>
  <si>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</si>
  <si>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</si>
  <si>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</si>
  <si>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</si>
  <si>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</si>
  <si>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</si>
  <si>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</si>
  <si>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</si>
  <si>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</si>
  <si>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</si>
  <si>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</si>
  <si>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</si>
  <si>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</si>
  <si>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</si>
  <si>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</si>
  <si>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</si>
  <si>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</si>
  <si>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</si>
  <si>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</si>
  <si>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</si>
  <si>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</si>
  <si>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</si>
  <si>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</si>
  <si>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</si>
  <si>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</si>
  <si>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</si>
  <si>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</si>
  <si>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</si>
  <si>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</si>
  <si>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</si>
  <si>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</si>
  <si>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</si>
  <si>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</si>
  <si>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</si>
  <si>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</si>
  <si>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</si>
  <si>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</si>
  <si>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</si>
  <si>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</si>
  <si>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</si>
  <si>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</si>
  <si>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</si>
  <si>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</si>
  <si>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</si>
  <si>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</si>
  <si>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</si>
  <si>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</si>
  <si>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</si>
  <si>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</si>
  <si>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</si>
  <si>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</si>
  <si>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</si>
  <si>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</si>
  <si>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</si>
  <si>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</si>
  <si>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</si>
  <si>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</si>
  <si>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</si>
  <si>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</si>
  <si>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</si>
  <si>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</si>
  <si>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</si>
  <si>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</si>
  <si>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</si>
  <si>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</si>
  <si>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</si>
  <si>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</si>
  <si>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</si>
  <si>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</si>
  <si>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</si>
  <si>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</si>
  <si>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</si>
  <si>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</si>
  <si>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</si>
  <si>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</si>
  <si>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</si>
  <si>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</si>
  <si>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</si>
  <si>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</si>
  <si>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</si>
  <si>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</si>
  <si>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</si>
  <si>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</si>
  <si>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</si>
  <si>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</si>
  <si>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</si>
  <si>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</si>
  <si>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</si>
  <si>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</si>
  <si>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</si>
  <si>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</si>
  <si>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</si>
  <si>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</si>
  <si>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</si>
  <si>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</si>
  <si>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</si>
  <si>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</si>
  <si>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</si>
  <si>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</si>
  <si>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</si>
  <si>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</si>
  <si>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</si>
  <si>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</si>
  <si>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</si>
  <si>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</si>
  <si>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</si>
  <si>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</si>
  <si>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</si>
  <si>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</si>
  <si>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</si>
  <si>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</si>
  <si>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</si>
  <si>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</si>
  <si>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</si>
  <si>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</si>
  <si>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</si>
  <si>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</si>
  <si>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</si>
  <si>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</si>
  <si>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</si>
  <si>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</si>
  <si>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</si>
  <si>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</si>
  <si>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</si>
  <si>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</si>
  <si>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</si>
  <si>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</si>
  <si>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</si>
  <si>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</si>
  <si>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</si>
  <si>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</si>
  <si>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</si>
  <si>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</si>
  <si>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</si>
  <si>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</si>
  <si>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</si>
  <si>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</si>
  <si>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</si>
  <si>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</si>
  <si>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</si>
  <si>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</si>
  <si>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</si>
  <si>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</si>
  <si>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</si>
  <si>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</si>
  <si>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</si>
  <si>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</si>
  <si>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</si>
  <si>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</si>
  <si>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</si>
  <si>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</si>
  <si>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</si>
  <si>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</si>
  <si>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</si>
  <si>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</si>
  <si>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</si>
  <si>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</si>
  <si>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</si>
  <si>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</si>
  <si>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</si>
  <si>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</si>
  <si>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</si>
  <si>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</si>
  <si>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</si>
  <si>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</si>
  <si>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</si>
  <si>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</si>
  <si>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</si>
  <si>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</si>
  <si>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</si>
  <si>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</si>
  <si>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</si>
  <si>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</si>
  <si>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</si>
  <si>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</si>
  <si>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</si>
  <si>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</si>
  <si>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</si>
  <si>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</si>
  <si>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</si>
  <si>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</si>
  <si>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</si>
  <si>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</si>
  <si>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</si>
  <si>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</si>
  <si>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</si>
  <si>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</si>
  <si>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</si>
  <si>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</si>
  <si>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</si>
  <si>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</si>
  <si>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</si>
  <si>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</si>
  <si>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</si>
  <si>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</si>
  <si>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</si>
  <si>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</si>
  <si>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</si>
  <si>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</si>
  <si>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</si>
  <si>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</si>
  <si>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</si>
  <si>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</si>
  <si>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</si>
  <si>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</si>
  <si>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</si>
  <si>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</si>
  <si>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</si>
  <si>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</si>
  <si>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</si>
  <si>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</si>
  <si>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</si>
  <si>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</si>
  <si>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</si>
  <si>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</si>
  <si>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</si>
  <si>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</si>
  <si>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</si>
  <si>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</si>
  <si>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</si>
  <si>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</si>
  <si>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</si>
  <si>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</si>
  <si>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</si>
  <si>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</si>
  <si>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</si>
  <si>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</si>
  <si>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</si>
  <si>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</si>
  <si>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</si>
  <si>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</si>
  <si>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</si>
  <si>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</si>
  <si>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</si>
  <si>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</si>
  <si>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</si>
  <si>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</si>
  <si>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</si>
  <si>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</si>
  <si>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</si>
  <si>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</si>
  <si>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</si>
  <si>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</si>
  <si>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</si>
  <si>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</si>
  <si>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</si>
  <si>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</si>
  <si>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</si>
  <si>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</si>
  <si>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</si>
  <si>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</si>
  <si>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</si>
  <si>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</si>
  <si>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</si>
  <si>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</si>
  <si>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</si>
  <si>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</si>
  <si>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</si>
  <si>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</si>
  <si>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</si>
  <si>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</si>
  <si>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</si>
  <si>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</si>
  <si>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</si>
  <si>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</si>
  <si>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</si>
  <si>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</si>
  <si>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</si>
  <si>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</si>
  <si>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</si>
  <si>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</si>
  <si>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</si>
  <si>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</si>
  <si>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</si>
  <si>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</si>
  <si>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</si>
  <si>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</si>
  <si>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</si>
  <si>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</si>
  <si>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</si>
  <si>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</si>
  <si>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</si>
  <si>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</si>
  <si>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</si>
  <si>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</si>
  <si>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</si>
  <si>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</si>
  <si>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</si>
  <si>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</si>
  <si>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</si>
  <si>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</si>
  <si>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</si>
  <si>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</si>
  <si>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</si>
  <si>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</si>
  <si>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</si>
  <si>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</si>
  <si>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</si>
  <si>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</si>
  <si>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</si>
  <si>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</si>
  <si>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</si>
  <si>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</si>
  <si>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</si>
  <si>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</si>
  <si>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</si>
  <si>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</si>
  <si>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</si>
  <si>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</si>
  <si>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</si>
  <si>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</si>
  <si>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</si>
  <si>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</si>
  <si>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</si>
  <si>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</si>
  <si>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</si>
  <si>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</si>
  <si>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</si>
  <si>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</si>
  <si>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</si>
  <si>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</si>
  <si>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</si>
  <si>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</si>
  <si>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</si>
  <si>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</si>
  <si>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</si>
  <si>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</si>
  <si>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</si>
  <si>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</si>
  <si>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</si>
  <si>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</si>
  <si>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</si>
  <si>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</si>
  <si>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</si>
  <si>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</si>
  <si>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</si>
  <si>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</si>
  <si>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</si>
  <si>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</si>
  <si>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</si>
  <si>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</si>
  <si>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</si>
  <si>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</si>
  <si>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</si>
  <si>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</si>
  <si>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</si>
  <si>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</si>
  <si>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</si>
  <si>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</si>
  <si>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</si>
  <si>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</si>
  <si>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</si>
  <si>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</si>
  <si>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</si>
  <si>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</si>
  <si>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</si>
  <si>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</si>
  <si>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</si>
  <si>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</si>
  <si>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</si>
  <si>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</si>
  <si>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</si>
  <si>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</si>
  <si>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</si>
  <si>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</si>
  <si>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</si>
  <si>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</si>
  <si>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</si>
  <si>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</si>
  <si>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</si>
  <si>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</si>
  <si>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</si>
  <si>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</si>
  <si>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</si>
  <si>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</si>
  <si>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</si>
  <si>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</si>
  <si>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</si>
  <si>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</si>
  <si>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</si>
  <si>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</si>
  <si>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</si>
  <si>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</si>
  <si>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</si>
  <si>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</si>
  <si>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</si>
  <si>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</si>
  <si>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</si>
  <si>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</si>
  <si>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</si>
  <si>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</si>
  <si>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</si>
  <si>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</si>
  <si>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</si>
  <si>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</si>
  <si>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</si>
  <si>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</si>
  <si>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</si>
  <si>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</si>
  <si>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</si>
  <si>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</si>
  <si>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</si>
  <si>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</si>
  <si>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</si>
  <si>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</si>
  <si>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</si>
  <si>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</si>
  <si>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</si>
  <si>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</si>
  <si>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</si>
  <si>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</si>
  <si>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</si>
  <si>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</si>
  <si>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</si>
  <si>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</si>
  <si>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</si>
  <si>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</si>
  <si>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</si>
  <si>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</si>
  <si>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</si>
  <si>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</si>
  <si>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</si>
  <si>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</si>
  <si>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</si>
  <si>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</si>
  <si>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</si>
  <si>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</si>
  <si>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</si>
  <si>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</si>
  <si>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</si>
  <si>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</si>
  <si>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</si>
  <si>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</si>
  <si>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</si>
  <si>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</si>
  <si>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</si>
  <si>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</si>
  <si>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</si>
  <si>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</si>
  <si>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</si>
  <si>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</si>
  <si>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</si>
  <si>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</si>
  <si>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</si>
  <si>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</si>
  <si>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</si>
  <si>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</si>
  <si>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</si>
  <si>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</si>
  <si>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</si>
  <si>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</si>
  <si>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</si>
  <si>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</si>
  <si>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</si>
  <si>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</si>
  <si>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</si>
  <si>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</si>
  <si>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</si>
  <si>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</si>
  <si>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</si>
  <si>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</si>
  <si>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</si>
  <si>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</si>
  <si>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</si>
  <si>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</si>
  <si>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</si>
  <si>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</si>
  <si>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</si>
  <si>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</si>
  <si>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</si>
  <si>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</si>
  <si>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</si>
  <si>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</si>
  <si>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</si>
  <si>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</si>
  <si>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</si>
  <si>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</si>
  <si>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</si>
  <si>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</si>
  <si>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</si>
  <si>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</si>
  <si>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</si>
  <si>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</si>
  <si>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</si>
  <si>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</si>
  <si>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</si>
  <si>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</si>
  <si>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</si>
  <si>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</si>
  <si>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</si>
  <si>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</si>
  <si>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</si>
  <si>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</si>
  <si>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</si>
  <si>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</si>
  <si>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</si>
  <si>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</si>
  <si>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</si>
  <si>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</si>
  <si>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</si>
  <si>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</si>
  <si>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</si>
  <si>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</si>
  <si>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</si>
  <si>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</si>
  <si>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</si>
  <si>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</si>
  <si>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</si>
  <si>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</si>
  <si>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</si>
  <si>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</si>
  <si>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</si>
  <si>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</si>
  <si>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</si>
  <si>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</si>
  <si>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</si>
  <si>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</si>
  <si>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</si>
  <si>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</si>
  <si>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</si>
  <si>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</si>
  <si>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</si>
  <si>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</si>
  <si>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</si>
  <si>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</si>
  <si>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</si>
  <si>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</si>
  <si>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</si>
  <si>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</si>
  <si>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</si>
  <si>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</si>
  <si>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</si>
  <si>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</si>
  <si>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</si>
  <si>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</si>
  <si>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</si>
  <si>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</si>
  <si>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</si>
  <si>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</si>
  <si>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</si>
  <si>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</si>
  <si>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</si>
  <si>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</si>
  <si>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</si>
  <si>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</si>
  <si>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</si>
  <si>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</si>
  <si>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</si>
  <si>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</si>
  <si>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</si>
  <si>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</si>
  <si>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</si>
  <si>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</si>
  <si>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</si>
  <si>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</si>
  <si>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</si>
  <si>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</si>
  <si>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</si>
  <si>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</si>
  <si>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</si>
  <si>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</si>
  <si>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</si>
  <si>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</si>
  <si>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</si>
  <si>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</si>
  <si>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</si>
  <si>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</si>
  <si>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</si>
  <si>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</si>
  <si>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</si>
  <si>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</si>
  <si>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</si>
  <si>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</si>
  <si>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</si>
  <si>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</si>
  <si>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</si>
  <si>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</si>
  <si>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</si>
  <si>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</si>
  <si>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</si>
  <si>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</si>
  <si>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</si>
  <si>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</si>
  <si>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</si>
  <si>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</si>
  <si>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</si>
  <si>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</si>
  <si>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</si>
  <si>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</si>
  <si>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</si>
  <si>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</si>
  <si>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</si>
  <si>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</si>
  <si>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</si>
  <si>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</si>
  <si>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</si>
  <si>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</si>
  <si>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</si>
  <si>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</si>
  <si>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</si>
  <si>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</si>
  <si>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</si>
  <si>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</si>
  <si>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</si>
  <si>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</si>
  <si>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</si>
  <si>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</si>
  <si>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</si>
  <si>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</si>
  <si>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</si>
  <si>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</si>
  <si>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</si>
  <si>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</si>
  <si>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</si>
  <si>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</si>
  <si>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</si>
  <si>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</si>
  <si>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</si>
  <si>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</si>
  <si>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</si>
  <si>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</si>
  <si>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</si>
  <si>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</si>
  <si>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</si>
  <si>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</si>
  <si>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</si>
  <si>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</si>
  <si>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</si>
  <si>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</si>
  <si>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</si>
  <si>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</si>
  <si>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</si>
  <si>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</si>
  <si>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</si>
  <si>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</si>
  <si>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</si>
  <si>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</si>
  <si>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</si>
  <si>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</si>
  <si>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</si>
  <si>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</si>
  <si>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</si>
  <si>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</si>
  <si>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</si>
  <si>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</si>
  <si>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</si>
  <si>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</si>
  <si>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</si>
  <si>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</si>
  <si>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</si>
  <si>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</si>
  <si>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</si>
  <si>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</si>
  <si>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</si>
  <si>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</si>
  <si>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</si>
  <si>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</si>
  <si>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</si>
  <si>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</si>
  <si>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</si>
  <si>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</si>
  <si>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</si>
  <si>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</si>
  <si>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</si>
  <si>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</si>
  <si>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</si>
  <si>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</si>
  <si>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</si>
  <si>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</si>
  <si>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</si>
  <si>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</si>
  <si>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</si>
  <si>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</si>
  <si>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</si>
  <si>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</si>
  <si>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</si>
  <si>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</si>
  <si>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</si>
  <si>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</si>
  <si>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</si>
  <si>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</si>
  <si>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</si>
  <si>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</si>
  <si>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</si>
  <si>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</si>
  <si>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</si>
  <si>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</si>
  <si>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</si>
  <si>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</si>
  <si>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</si>
  <si>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</si>
  <si>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</si>
  <si>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</si>
  <si>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</si>
  <si>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</si>
  <si>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</si>
  <si>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</si>
  <si>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</si>
  <si>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</si>
  <si>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</si>
  <si>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</si>
  <si>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</si>
  <si>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</si>
  <si>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</si>
  <si>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</si>
  <si>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</si>
  <si>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</si>
  <si>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</si>
  <si>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</si>
  <si>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</si>
  <si>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</si>
  <si>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</si>
  <si>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</si>
  <si>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</si>
  <si>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</si>
  <si>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</si>
  <si>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</si>
  <si>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</si>
  <si>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</si>
  <si>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</si>
  <si>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</si>
  <si>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</si>
  <si>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</si>
  <si>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</si>
  <si>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</si>
  <si>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</si>
  <si>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</si>
  <si>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</si>
  <si>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</si>
  <si>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</si>
  <si>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</si>
  <si>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</si>
  <si>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</si>
  <si>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</si>
  <si>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</si>
  <si>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</si>
  <si>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</si>
  <si>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</si>
  <si>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</si>
  <si>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</si>
  <si>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</si>
  <si>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</si>
  <si>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</si>
  <si>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</si>
  <si>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</si>
  <si>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</si>
  <si>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</si>
  <si>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</si>
  <si>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</si>
  <si>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</si>
  <si>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</si>
  <si>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</si>
  <si>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</si>
  <si>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</si>
  <si>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</si>
  <si>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</si>
  <si>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</si>
  <si>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</si>
  <si>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</si>
  <si>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</si>
  <si>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</si>
  <si>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</si>
  <si>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</si>
  <si>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</si>
  <si>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</si>
  <si>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</si>
  <si>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</si>
  <si>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</si>
  <si>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</si>
  <si>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</si>
  <si>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</si>
  <si>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</si>
  <si>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</si>
  <si>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</si>
  <si>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</si>
  <si>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</si>
  <si>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</si>
  <si>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</si>
  <si>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</si>
  <si>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</si>
  <si>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</si>
  <si>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</si>
  <si>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</si>
  <si>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</si>
  <si>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</si>
  <si>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</si>
  <si>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</si>
  <si>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</si>
  <si>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</si>
  <si>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</si>
  <si>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</si>
  <si>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</si>
  <si>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</si>
  <si>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</si>
  <si>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</si>
  <si>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</si>
  <si>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</si>
  <si>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</si>
  <si>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</si>
  <si>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</si>
  <si>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</si>
  <si>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</si>
  <si>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</si>
  <si>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</si>
  <si>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</si>
  <si>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</si>
  <si>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</si>
  <si>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</si>
  <si>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</si>
  <si>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</si>
  <si>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</si>
  <si>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</si>
  <si>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</si>
  <si>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</si>
  <si>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</si>
  <si>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</si>
  <si>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</si>
  <si>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</si>
  <si>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</si>
  <si>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</si>
  <si>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</si>
  <si>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</si>
  <si>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</si>
  <si>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</si>
  <si>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</si>
  <si>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</si>
  <si>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</si>
  <si>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</si>
  <si>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</si>
  <si>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</si>
  <si>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</si>
  <si>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</si>
  <si>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</si>
  <si>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</si>
  <si>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</si>
  <si>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</si>
  <si>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</si>
  <si>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</si>
  <si>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</si>
  <si>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</si>
  <si>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</si>
  <si>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</si>
  <si>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</si>
  <si>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</si>
  <si>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</si>
  <si>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</si>
  <si>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</si>
  <si>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</si>
  <si>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</si>
  <si>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</si>
  <si>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</si>
  <si>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</si>
  <si>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</si>
  <si>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</si>
  <si>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</si>
  <si>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</si>
  <si>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</si>
  <si>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</si>
  <si>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</si>
  <si>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</si>
  <si>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</si>
  <si>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</si>
  <si>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</si>
  <si>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</si>
  <si>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</si>
  <si>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</si>
  <si>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</si>
  <si>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</si>
  <si>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</si>
  <si>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</si>
  <si>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</si>
  <si>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</si>
  <si>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</si>
  <si>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</si>
  <si>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</si>
  <si>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</si>
  <si>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</si>
  <si>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</si>
  <si>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</si>
  <si>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</si>
  <si>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</si>
  <si>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</si>
  <si>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</si>
  <si>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</si>
  <si>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</si>
  <si>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</si>
  <si>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</si>
  <si>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</si>
  <si>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</si>
  <si>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</si>
  <si>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</si>
  <si>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</si>
  <si>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</si>
  <si>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</si>
  <si>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</si>
  <si>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</si>
  <si>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</si>
  <si>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</si>
  <si>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</si>
  <si>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</si>
  <si>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</si>
  <si>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</si>
  <si>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</si>
  <si>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</si>
  <si>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</si>
  <si>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</si>
  <si>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</si>
  <si>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</si>
  <si>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</si>
  <si>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</si>
  <si>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</si>
  <si>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</si>
  <si>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</si>
  <si>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</si>
  <si>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</si>
  <si>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</si>
  <si>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</si>
  <si>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</si>
  <si>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</si>
  <si>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</si>
  <si>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</si>
  <si>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</si>
  <si>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</si>
  <si>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</si>
  <si>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</si>
  <si>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</si>
  <si>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</si>
  <si>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</si>
  <si>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</si>
  <si>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</si>
  <si>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</si>
  <si>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</si>
  <si>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</si>
  <si>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</si>
  <si>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</si>
  <si>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</si>
  <si>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</si>
  <si>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</si>
  <si>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</si>
  <si>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</si>
  <si>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</si>
  <si>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</si>
  <si>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</si>
  <si>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</si>
  <si>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</si>
  <si>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</si>
  <si>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</si>
  <si>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</si>
  <si>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</si>
  <si>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</si>
  <si>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</si>
  <si>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</si>
  <si>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</si>
  <si>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</si>
  <si>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</si>
  <si>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</si>
  <si>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</si>
  <si>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</si>
  <si>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</si>
  <si>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</si>
  <si>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</si>
  <si>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</si>
  <si>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</si>
  <si>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</si>
  <si>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</si>
  <si>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</si>
  <si>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</si>
  <si>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</si>
  <si>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</si>
  <si>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</si>
  <si>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</si>
  <si>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</si>
  <si>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</si>
  <si>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</si>
  <si>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</si>
  <si>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</si>
  <si>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</si>
  <si>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</si>
  <si>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</si>
  <si>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</si>
  <si>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</si>
  <si>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</si>
  <si>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</si>
  <si>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</si>
  <si>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</si>
  <si>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</si>
  <si>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</si>
  <si>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</si>
  <si>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</si>
  <si>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</si>
  <si>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</si>
  <si>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</si>
  <si>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</si>
  <si>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</si>
  <si>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</si>
  <si>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</si>
  <si>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</si>
  <si>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</si>
  <si>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</si>
  <si>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</si>
  <si>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</si>
  <si>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</si>
  <si>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</si>
  <si>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</si>
  <si>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</si>
  <si>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</si>
  <si>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</si>
  <si>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</si>
  <si>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</si>
  <si>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</si>
  <si>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</si>
  <si>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</si>
  <si>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</si>
  <si>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</si>
  <si>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</si>
  <si>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</si>
  <si>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</si>
  <si>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</si>
  <si>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</si>
  <si>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</si>
  <si>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</si>
  <si>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</si>
  <si>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</si>
  <si>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</si>
  <si>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</si>
  <si>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</si>
  <si>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</si>
  <si>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</si>
  <si>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</si>
  <si>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</si>
  <si>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</si>
  <si>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</si>
  <si>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</si>
  <si>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</si>
  <si>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</si>
  <si>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</si>
  <si>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</si>
  <si>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</si>
  <si>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</si>
  <si>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</si>
  <si>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</si>
  <si>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</si>
  <si>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</si>
  <si>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</si>
  <si>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</si>
  <si>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</si>
  <si>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</si>
  <si>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</si>
  <si>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</si>
  <si>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</si>
  <si>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</si>
  <si>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</si>
  <si>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</si>
  <si>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</si>
  <si>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</si>
  <si>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</si>
  <si>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</si>
  <si>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</si>
  <si>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</si>
  <si>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</si>
  <si>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</si>
  <si>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</si>
  <si>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</si>
  <si>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</si>
  <si>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</si>
  <si>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</si>
  <si>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</si>
  <si>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</si>
  <si>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</si>
  <si>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</si>
  <si>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</si>
  <si>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</si>
  <si>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</si>
  <si>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</si>
  <si>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</si>
  <si>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</si>
  <si>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</si>
  <si>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</si>
  <si>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</si>
  <si>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</si>
  <si>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</si>
  <si>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</si>
  <si>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</si>
  <si>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</si>
  <si>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</si>
  <si>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</si>
  <si>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</si>
  <si>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</si>
  <si>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</si>
  <si>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</si>
  <si>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</si>
  <si>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</si>
  <si>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</si>
  <si>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</si>
  <si>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</si>
  <si>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</si>
  <si>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</si>
  <si>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</si>
  <si>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</si>
  <si>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</si>
  <si>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</si>
  <si>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</si>
  <si>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</si>
  <si>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</si>
  <si>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</si>
  <si>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</si>
  <si>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</si>
  <si>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</si>
  <si>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</si>
  <si>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</si>
  <si>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</si>
  <si>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</si>
  <si>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</si>
  <si>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</si>
  <si>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</si>
  <si>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</si>
  <si>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</si>
  <si>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</si>
  <si>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</si>
  <si>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</si>
  <si>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</si>
  <si>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</si>
  <si>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</si>
  <si>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</si>
  <si>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</si>
  <si>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</si>
  <si>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</si>
  <si>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</si>
  <si>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</si>
  <si>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</si>
  <si>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</si>
  <si>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</si>
  <si>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</si>
  <si>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</si>
  <si>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</si>
  <si>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</si>
  <si>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</si>
  <si>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</si>
  <si>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</si>
  <si>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</si>
  <si>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</si>
  <si>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</si>
  <si>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</si>
  <si>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</si>
  <si>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</si>
  <si>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</si>
  <si>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</si>
  <si>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</si>
  <si>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</si>
  <si>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</si>
  <si>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</si>
  <si>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</si>
  <si>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</si>
  <si>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</si>
  <si>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</si>
  <si>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</si>
  <si>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</si>
  <si>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</si>
  <si>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</si>
  <si>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</si>
  <si>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</si>
  <si>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</si>
  <si>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</si>
  <si>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</si>
  <si>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</si>
  <si>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</si>
  <si>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</si>
  <si>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</si>
  <si>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</si>
  <si>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</si>
  <si>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</si>
  <si>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</si>
  <si>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</si>
  <si>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</si>
  <si>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</si>
  <si>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</si>
  <si>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</si>
  <si>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</si>
  <si>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</si>
  <si>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</si>
  <si>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</si>
  <si>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</si>
  <si>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</si>
  <si>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</si>
  <si>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</si>
  <si>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</si>
  <si>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</si>
  <si>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</si>
  <si>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</si>
  <si>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</si>
  <si>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</si>
  <si>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</si>
  <si>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</si>
  <si>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</si>
  <si>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</si>
  <si>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</si>
  <si>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</si>
  <si>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</si>
  <si>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</si>
  <si>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</si>
  <si>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</si>
  <si>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</si>
  <si>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</si>
  <si>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</si>
  <si>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</si>
  <si>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</si>
  <si>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</si>
  <si>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</si>
  <si>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</si>
  <si>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</si>
  <si>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</si>
  <si>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</si>
  <si>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</si>
  <si>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</si>
  <si>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</si>
  <si>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</si>
  <si>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</si>
  <si>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</si>
  <si>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</si>
  <si>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</si>
  <si>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</si>
  <si>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</si>
  <si>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</si>
  <si>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</si>
  <si>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</si>
  <si>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</si>
  <si>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</si>
  <si>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</si>
  <si>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</si>
  <si>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</si>
  <si>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</si>
  <si>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</si>
  <si>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</si>
  <si>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</si>
  <si>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</si>
  <si>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</si>
  <si>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</si>
  <si>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</si>
  <si>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</si>
  <si>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</si>
  <si>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</si>
  <si>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</si>
  <si>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</si>
  <si>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</si>
  <si>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</si>
  <si>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</si>
  <si>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</si>
  <si>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</si>
  <si>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</si>
  <si>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</si>
  <si>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</si>
  <si>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</si>
  <si>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</si>
  <si>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</si>
  <si>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</si>
  <si>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</si>
  <si>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</si>
  <si>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</si>
  <si>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</si>
  <si>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</si>
  <si>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</si>
  <si>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</si>
  <si>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</si>
  <si>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</si>
  <si>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</si>
  <si>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</si>
  <si>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</si>
  <si>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</si>
  <si>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</si>
  <si>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</si>
  <si>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</si>
  <si>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</si>
  <si>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</si>
  <si>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</si>
  <si>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</si>
  <si>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</si>
  <si>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</si>
  <si>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</si>
  <si>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</si>
  <si>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</si>
  <si>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</si>
  <si>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</si>
  <si>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</si>
  <si>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</si>
  <si>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</si>
  <si>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</si>
  <si>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</si>
  <si>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</si>
  <si>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</si>
  <si>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</si>
  <si>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</si>
  <si>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</si>
  <si>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</si>
  <si>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</si>
  <si>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</si>
  <si>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</si>
  <si>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</si>
  <si>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</si>
  <si>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</si>
  <si>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</si>
  <si>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</si>
  <si>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</si>
  <si>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</si>
  <si>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</si>
  <si>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</si>
  <si>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</si>
  <si>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</si>
  <si>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</si>
  <si>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</si>
  <si>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</si>
  <si>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</si>
  <si>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</si>
  <si>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</si>
  <si>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</si>
  <si>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</si>
  <si>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</si>
  <si>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</si>
  <si>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</si>
  <si>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</si>
  <si>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</si>
  <si>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</si>
  <si>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</si>
  <si>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</si>
  <si>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</si>
  <si>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</si>
  <si>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</si>
  <si>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</si>
  <si>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</si>
  <si>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</si>
  <si>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</si>
  <si>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</si>
  <si>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</si>
  <si>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</si>
  <si>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</si>
  <si>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</si>
  <si>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</si>
  <si>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</si>
  <si>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</si>
  <si>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</si>
  <si>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</si>
  <si>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</si>
  <si>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</si>
  <si>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</si>
  <si>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</si>
  <si>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</si>
  <si>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</si>
  <si>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</si>
  <si>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</si>
  <si>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</si>
  <si>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</si>
  <si>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</si>
  <si>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</si>
  <si>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</si>
  <si>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</si>
  <si>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</si>
  <si>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</si>
  <si>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</si>
  <si>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</si>
  <si>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</si>
  <si>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</si>
  <si>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</si>
  <si>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</si>
  <si>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</si>
  <si>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</si>
  <si>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</si>
  <si>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</si>
  <si>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</si>
  <si>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</si>
  <si>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</si>
  <si>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</si>
  <si>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</si>
  <si>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</si>
  <si>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</si>
  <si>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</si>
  <si>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</si>
  <si>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</si>
  <si>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</si>
  <si>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</si>
  <si>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</si>
  <si>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</si>
  <si>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</si>
  <si>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</si>
  <si>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</si>
  <si>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</si>
  <si>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</si>
  <si>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</si>
  <si>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</si>
  <si>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</si>
  <si>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</si>
  <si>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</si>
  <si>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</si>
  <si>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</si>
  <si>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</si>
  <si>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</si>
  <si>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</si>
  <si>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</si>
  <si>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</si>
  <si>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</si>
  <si>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</si>
  <si>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</si>
  <si>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</si>
  <si>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</si>
  <si>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</si>
  <si>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</si>
  <si>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</si>
  <si>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</si>
  <si>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</si>
  <si>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</si>
  <si>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</si>
  <si>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</si>
  <si>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</si>
  <si>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</si>
  <si>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</si>
  <si>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</si>
  <si>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</si>
  <si>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</si>
  <si>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</si>
  <si>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</si>
  <si>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</si>
  <si>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</si>
  <si>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</si>
  <si>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</si>
  <si>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</si>
  <si>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</si>
  <si>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</si>
  <si>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</si>
  <si>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</si>
  <si>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</si>
  <si>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</si>
  <si>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</si>
  <si>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</si>
  <si>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</si>
  <si>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</si>
  <si>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</si>
  <si>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</si>
  <si>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</si>
  <si>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</si>
  <si>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</si>
  <si>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</si>
  <si>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</si>
  <si>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</si>
  <si>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</si>
  <si>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</si>
  <si>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</si>
  <si>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</si>
  <si>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</si>
  <si>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</si>
  <si>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</si>
  <si>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</si>
  <si>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</si>
  <si>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</si>
  <si>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</si>
  <si>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</si>
  <si>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</si>
  <si>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</si>
  <si>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</si>
  <si>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</si>
  <si>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</si>
  <si>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</si>
  <si>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</si>
  <si>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</si>
  <si>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</si>
  <si>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</si>
  <si>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</si>
  <si>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</si>
  <si>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</si>
  <si>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</si>
  <si>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</si>
  <si>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</si>
  <si>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</si>
  <si>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</si>
  <si>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</si>
  <si>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</si>
  <si>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</si>
  <si>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</si>
  <si>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</si>
  <si>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</si>
  <si>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</si>
  <si>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</si>
  <si>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</si>
  <si>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</si>
  <si>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</si>
  <si>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</si>
  <si>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</si>
  <si>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</si>
  <si>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</si>
  <si>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</si>
  <si>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</si>
  <si>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</si>
  <si>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</si>
  <si>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</si>
  <si>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</si>
  <si>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</si>
  <si>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</si>
  <si>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</si>
  <si>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</si>
  <si>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</si>
  <si>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</si>
  <si>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</si>
  <si>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</si>
  <si>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</si>
  <si>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</si>
  <si>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</si>
  <si>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</si>
  <si>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</si>
  <si>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</si>
  <si>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</si>
  <si>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</si>
  <si>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</si>
  <si>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</si>
  <si>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</si>
  <si>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</si>
  <si>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</si>
  <si>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</si>
  <si>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</si>
  <si>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</si>
  <si>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</si>
  <si>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</si>
  <si>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</si>
  <si>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</si>
  <si>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</si>
  <si>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</si>
  <si>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</si>
  <si>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</si>
  <si>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</si>
  <si>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</si>
  <si>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</si>
  <si>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</si>
  <si>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</si>
  <si>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</si>
  <si>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</si>
  <si>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</si>
  <si>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</si>
  <si>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</si>
  <si>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</si>
  <si>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</si>
  <si>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</si>
  <si>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</si>
  <si>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</si>
  <si>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</si>
  <si>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</si>
  <si>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</si>
  <si>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</si>
  <si>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</si>
  <si>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</si>
  <si>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</si>
  <si>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</si>
  <si>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</si>
  <si>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</si>
  <si>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</si>
  <si>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</si>
  <si>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</si>
  <si>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</si>
  <si>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</si>
  <si>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</si>
  <si>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</si>
  <si>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</si>
  <si>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</si>
  <si>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</si>
  <si>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</si>
  <si>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</si>
  <si>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</si>
  <si>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</si>
  <si>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</si>
  <si>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</si>
  <si>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</si>
  <si>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</si>
  <si>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</si>
  <si>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</si>
  <si>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</si>
  <si>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</si>
  <si>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</si>
  <si>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</si>
  <si>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</si>
  <si>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</si>
  <si>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</si>
  <si>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</si>
  <si>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</si>
  <si>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</si>
  <si>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</si>
  <si>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</si>
  <si>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</si>
  <si>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</si>
  <si>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</si>
  <si>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</si>
  <si>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</si>
  <si>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</si>
  <si>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</si>
  <si>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</si>
  <si>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</si>
  <si>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</si>
  <si>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</si>
  <si>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</si>
  <si>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</si>
  <si>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</si>
  <si>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</si>
  <si>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</si>
  <si>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</si>
  <si>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</si>
  <si>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</si>
  <si>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</si>
  <si>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</si>
  <si>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</si>
  <si>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</si>
  <si>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</si>
  <si>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</si>
  <si>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</si>
  <si>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</si>
  <si>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</si>
  <si>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</si>
  <si>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</si>
  <si>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</si>
  <si>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</si>
  <si>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</si>
  <si>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</si>
  <si>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</si>
  <si>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</si>
  <si>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</si>
  <si>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</si>
  <si>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</si>
  <si>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</si>
  <si>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</si>
  <si>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</si>
  <si>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</si>
  <si>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</si>
  <si>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</si>
  <si>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</si>
  <si>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</si>
  <si>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</si>
  <si>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</si>
  <si>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</si>
  <si>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</si>
  <si>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</si>
  <si>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</si>
  <si>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</si>
  <si>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</si>
  <si>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</si>
  <si>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</si>
  <si>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</si>
  <si>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</si>
  <si>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</si>
  <si>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</si>
  <si>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</si>
  <si>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</si>
  <si>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</si>
  <si>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</si>
  <si>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</si>
  <si>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</si>
  <si>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</si>
  <si>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</si>
  <si>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</si>
  <si>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</si>
  <si>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</si>
  <si>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</si>
  <si>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</si>
  <si>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</si>
  <si>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</si>
  <si>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</si>
  <si>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</si>
  <si>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</si>
  <si>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</si>
  <si>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</si>
  <si>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</si>
  <si>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</si>
  <si>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</si>
  <si>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</si>
  <si>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</si>
  <si>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</si>
  <si>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</si>
  <si>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</si>
  <si>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</si>
  <si>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</si>
  <si>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</si>
  <si>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</si>
  <si>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</si>
  <si>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</si>
  <si>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</si>
  <si>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</si>
  <si>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</si>
  <si>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</si>
  <si>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</si>
  <si>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</si>
  <si>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</si>
  <si>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</si>
  <si>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</si>
  <si>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</si>
  <si>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</si>
  <si>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</si>
  <si>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</si>
  <si>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</si>
  <si>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</si>
  <si>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</si>
  <si>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</si>
  <si>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</si>
  <si>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</si>
  <si>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</si>
  <si>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</si>
  <si>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</si>
  <si>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</si>
  <si>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</si>
  <si>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</si>
  <si>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</si>
  <si>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</si>
  <si>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</si>
  <si>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</si>
  <si>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</si>
  <si>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</si>
  <si>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</si>
  <si>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</si>
  <si>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</si>
  <si>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</si>
  <si>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</si>
  <si>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</si>
  <si>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</si>
  <si>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</si>
  <si>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</si>
  <si>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</si>
  <si>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</si>
  <si>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</si>
  <si>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</si>
  <si>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</si>
  <si>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</si>
  <si>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</si>
  <si>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</si>
  <si>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</si>
  <si>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</si>
  <si>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</si>
  <si>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</si>
  <si>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</si>
  <si>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</si>
  <si>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</si>
  <si>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</si>
  <si>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</si>
  <si>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</si>
  <si>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</si>
  <si>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</si>
  <si>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</si>
  <si>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</si>
  <si>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</si>
  <si>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</si>
  <si>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</si>
  <si>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</si>
  <si>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</si>
  <si>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</si>
  <si>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</si>
  <si>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</si>
  <si>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</si>
  <si>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</si>
  <si>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</si>
  <si>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</si>
  <si>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</si>
  <si>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</si>
  <si>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</si>
  <si>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</si>
  <si>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</si>
  <si>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</si>
  <si>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</si>
  <si>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</si>
  <si>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</si>
  <si>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</si>
  <si>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</si>
  <si>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</si>
  <si>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</si>
  <si>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</si>
  <si>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</si>
  <si>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</si>
  <si>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</si>
  <si>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</si>
  <si>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</si>
  <si>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</si>
  <si>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</si>
  <si>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</si>
  <si>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</si>
  <si>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</si>
  <si>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</si>
  <si>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</si>
  <si>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</si>
  <si>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</si>
  <si>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</si>
  <si>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</si>
  <si>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</si>
  <si>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</si>
  <si>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</si>
  <si>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</si>
  <si>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</si>
  <si>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</si>
  <si>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</si>
  <si>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</si>
  <si>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</si>
  <si>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</si>
  <si>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</si>
  <si>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</si>
  <si>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</si>
  <si>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</si>
  <si>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</si>
  <si>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</si>
  <si>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</si>
  <si>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</si>
  <si>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</si>
  <si>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</si>
  <si>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</si>
  <si>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</si>
  <si>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</si>
  <si>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</si>
  <si>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</si>
  <si>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</si>
  <si>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</si>
  <si>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</si>
  <si>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</si>
  <si>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</si>
  <si>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</si>
  <si>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</si>
  <si>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</si>
  <si>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</si>
  <si>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</si>
  <si>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</si>
  <si>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</si>
  <si>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</si>
  <si>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</si>
  <si>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</si>
  <si>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</si>
  <si>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</si>
  <si>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</si>
  <si>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</si>
  <si>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</si>
  <si>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</si>
  <si>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</si>
  <si>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</si>
  <si>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</si>
  <si>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</si>
  <si>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</si>
  <si>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</si>
  <si>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</si>
  <si>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</si>
  <si>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</si>
  <si>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</si>
  <si>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</si>
  <si>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</si>
  <si>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</si>
  <si>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</si>
  <si>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</si>
  <si>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</si>
  <si>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</si>
  <si>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</si>
  <si>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</si>
  <si>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</si>
  <si>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</si>
  <si>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</si>
  <si>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</si>
  <si>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</si>
  <si>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</si>
  <si>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</si>
  <si>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</si>
  <si>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</si>
  <si>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</si>
  <si>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</si>
  <si>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</si>
  <si>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</si>
  <si>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</si>
  <si>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</si>
  <si>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</si>
  <si>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</si>
  <si>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</si>
  <si>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</si>
  <si>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</si>
  <si>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</si>
  <si>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</si>
  <si>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</si>
  <si>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</si>
  <si>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</si>
  <si>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</si>
  <si>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</si>
  <si>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</si>
  <si>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</si>
  <si>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</si>
  <si>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</si>
  <si>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</si>
  <si>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</si>
  <si>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</si>
  <si>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</si>
  <si>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</si>
  <si>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</si>
  <si>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</si>
  <si>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</si>
  <si>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</si>
  <si>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</si>
  <si>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</si>
  <si>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</si>
  <si>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</si>
  <si>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</si>
  <si>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</si>
  <si>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</si>
  <si>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</si>
  <si>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</si>
  <si>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</si>
  <si>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</si>
  <si>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</si>
  <si>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</si>
  <si>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</si>
  <si>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</si>
  <si>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</si>
  <si>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</si>
  <si>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</si>
  <si>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</si>
  <si>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</si>
  <si>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</si>
  <si>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</si>
  <si>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</si>
  <si>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</si>
  <si>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</si>
  <si>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</si>
  <si>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</si>
  <si>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</si>
  <si>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</si>
  <si>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</si>
  <si>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</si>
  <si>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</si>
  <si>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</si>
  <si>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</si>
  <si>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</si>
  <si>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</si>
  <si>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</si>
  <si>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</si>
  <si>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</si>
  <si>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</si>
  <si>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</si>
  <si>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</si>
  <si>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</si>
  <si>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</si>
  <si>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</si>
  <si>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</si>
  <si>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</si>
  <si>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</si>
  <si>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</si>
  <si>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</si>
  <si>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</si>
  <si>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</si>
  <si>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</si>
  <si>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</si>
  <si>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</si>
  <si>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</si>
  <si>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</si>
  <si>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</si>
  <si>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</si>
  <si>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</si>
  <si>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</si>
  <si>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</si>
  <si>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</si>
  <si>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</si>
  <si>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</si>
  <si>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</si>
  <si>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</si>
  <si>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</si>
  <si>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</si>
  <si>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</si>
  <si>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</si>
  <si>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</si>
  <si>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</si>
  <si>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</si>
  <si>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</si>
  <si>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</si>
  <si>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</si>
  <si>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</si>
  <si>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</si>
  <si>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</si>
  <si>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</si>
  <si>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</si>
  <si>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</si>
  <si>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</si>
  <si>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</si>
  <si>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</si>
  <si>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</si>
  <si>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</si>
  <si>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</si>
  <si>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</si>
  <si>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</si>
  <si>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</si>
  <si>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</si>
  <si>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</si>
  <si>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</si>
  <si>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</si>
  <si>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</si>
  <si>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</si>
  <si>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</si>
  <si>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</si>
  <si>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</si>
  <si>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</si>
  <si>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</si>
  <si>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</si>
  <si>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</si>
  <si>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</si>
  <si>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</si>
  <si>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</si>
  <si>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</si>
  <si>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</si>
  <si>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</si>
  <si>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</si>
  <si>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</si>
  <si>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</si>
  <si>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</si>
  <si>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</si>
  <si>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</si>
  <si>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</si>
  <si>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</si>
  <si>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</si>
  <si>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</si>
  <si>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</si>
  <si>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</si>
  <si>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</si>
  <si>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</si>
  <si>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</si>
  <si>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</si>
  <si>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</si>
  <si>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</si>
  <si>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</si>
  <si>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</si>
  <si>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</si>
  <si>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</si>
  <si>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</si>
  <si>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</si>
  <si>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</si>
  <si>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</si>
  <si>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</si>
  <si>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</si>
  <si>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</si>
  <si>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</si>
  <si>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</si>
  <si>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</si>
  <si>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</si>
  <si>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</si>
  <si>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</si>
  <si>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</si>
  <si>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</si>
  <si>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</si>
  <si>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</si>
  <si>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</si>
  <si>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</si>
  <si>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</si>
  <si>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</si>
  <si>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</si>
  <si>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</si>
  <si>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</si>
  <si>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</si>
  <si>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</si>
  <si>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</si>
  <si>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</si>
  <si>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</si>
  <si>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</si>
  <si>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</si>
  <si>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</si>
  <si>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</si>
  <si>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</si>
  <si>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</si>
  <si>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</si>
  <si>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</si>
  <si>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</si>
  <si>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</si>
  <si>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</si>
  <si>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</si>
  <si>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</si>
  <si>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</si>
  <si>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</si>
  <si>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</si>
  <si>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</si>
  <si>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</si>
  <si>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</si>
  <si>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</si>
  <si>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</si>
  <si>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</si>
  <si>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</si>
  <si>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</si>
  <si>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</si>
  <si>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</si>
  <si>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</si>
  <si>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</si>
  <si>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</si>
  <si>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</si>
  <si>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</si>
  <si>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</si>
  <si>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</si>
  <si>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</si>
  <si>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</si>
  <si>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</si>
  <si>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</si>
  <si>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</si>
  <si>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</si>
  <si>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</si>
  <si>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</si>
  <si>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</si>
  <si>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</si>
  <si>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</si>
  <si>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</si>
  <si>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</si>
  <si>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</si>
  <si>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</si>
  <si>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</si>
  <si>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</si>
  <si>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</si>
  <si>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</si>
  <si>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</si>
  <si>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</si>
  <si>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</si>
  <si>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</si>
  <si>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</si>
  <si>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</si>
  <si>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</si>
  <si>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</si>
  <si>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</si>
  <si>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</si>
  <si>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</si>
  <si>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</si>
  <si>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</si>
  <si>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</si>
  <si>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</si>
  <si>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</si>
  <si>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</si>
  <si>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</si>
  <si>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</si>
  <si>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</si>
  <si>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</si>
  <si>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</si>
  <si>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</si>
  <si>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</si>
  <si>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</si>
  <si>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</si>
  <si>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</si>
  <si>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</si>
  <si>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</si>
  <si>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</si>
  <si>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</si>
  <si>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</si>
  <si>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</si>
  <si>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</si>
  <si>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</si>
  <si>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</si>
  <si>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</si>
  <si>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</si>
  <si>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</si>
  <si>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</si>
  <si>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</si>
  <si>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</si>
  <si>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</si>
  <si>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</si>
  <si>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</si>
  <si>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</si>
  <si>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</si>
  <si>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</si>
  <si>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</si>
  <si>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</si>
  <si>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</si>
  <si>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</si>
  <si>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</si>
  <si>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</si>
  <si>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</si>
  <si>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</si>
  <si>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</si>
  <si>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</si>
  <si>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</si>
  <si>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</si>
  <si>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</si>
  <si>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</si>
  <si>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</si>
  <si>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</si>
  <si>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</si>
  <si>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</si>
  <si>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</si>
  <si>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</si>
  <si>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</si>
  <si>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</si>
  <si>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</si>
  <si>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</si>
  <si>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</si>
  <si>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</si>
  <si>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</si>
  <si>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</si>
  <si>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</si>
  <si>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</si>
  <si>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</si>
  <si>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</si>
  <si>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</si>
  <si>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</si>
  <si>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</si>
  <si>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</si>
  <si>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</si>
  <si>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</si>
  <si>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</si>
  <si>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</si>
  <si>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</si>
  <si>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</si>
  <si>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</si>
  <si>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</si>
  <si>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</si>
  <si>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</si>
  <si>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</si>
  <si>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</si>
  <si>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</si>
  <si>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</si>
  <si>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</si>
  <si>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</si>
  <si>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</si>
  <si>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</si>
  <si>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</si>
  <si>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</si>
  <si>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</si>
  <si>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</si>
  <si>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</si>
  <si>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</si>
  <si>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</si>
  <si>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</si>
  <si>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</si>
  <si>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</si>
  <si>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</si>
  <si>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</si>
  <si>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</si>
  <si>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</si>
  <si>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</si>
  <si>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</si>
  <si>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</si>
  <si>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</si>
  <si>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</si>
  <si>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</si>
  <si>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</si>
  <si>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</si>
  <si>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</si>
  <si>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</si>
  <si>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</si>
  <si>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</si>
  <si>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</si>
  <si>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</si>
  <si>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</si>
  <si>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</si>
  <si>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</si>
  <si>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</si>
  <si>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</si>
  <si>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</si>
  <si>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</si>
  <si>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</si>
  <si>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</si>
  <si>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</si>
  <si>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</si>
  <si>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</si>
  <si>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</si>
  <si>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</si>
  <si>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</si>
  <si>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</si>
  <si>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</si>
  <si>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</si>
  <si>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</si>
  <si>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</si>
  <si>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</si>
  <si>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</si>
  <si>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</si>
  <si>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</si>
  <si>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</si>
  <si>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</si>
  <si>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</si>
  <si>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</si>
  <si>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</si>
  <si>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</si>
  <si>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</si>
  <si>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</si>
  <si>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</si>
  <si>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</si>
  <si>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</si>
  <si>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</si>
  <si>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</si>
  <si>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</si>
  <si>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</si>
  <si>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</si>
  <si>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</si>
  <si>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</si>
  <si>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</si>
  <si>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</si>
  <si>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</si>
  <si>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</si>
  <si>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</si>
  <si>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</si>
  <si>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</si>
  <si>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</si>
  <si>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</si>
  <si>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</si>
  <si>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</si>
  <si>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</si>
  <si>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</si>
  <si>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</si>
  <si>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</si>
  <si>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</si>
  <si>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</si>
  <si>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</si>
  <si>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</si>
  <si>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</si>
  <si>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</si>
  <si>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</si>
  <si>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</si>
  <si>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</si>
  <si>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</si>
  <si>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</si>
  <si>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</si>
  <si>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</si>
  <si>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</si>
  <si>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</si>
  <si>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</si>
  <si>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</si>
  <si>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</si>
  <si>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</si>
  <si>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</si>
  <si>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</si>
  <si>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</si>
  <si>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</si>
  <si>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</si>
  <si>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</si>
  <si>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</si>
  <si>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</si>
  <si>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</si>
  <si>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</si>
  <si>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</si>
  <si>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</si>
  <si>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</si>
  <si>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</si>
  <si>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</si>
  <si>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</si>
  <si>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</si>
  <si>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</si>
  <si>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</si>
  <si>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</si>
  <si>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</si>
  <si>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</si>
  <si>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</si>
  <si>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</si>
  <si>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</si>
  <si>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</si>
  <si>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</si>
  <si>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</si>
  <si>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</si>
  <si>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</si>
  <si>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</si>
  <si>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</si>
  <si>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</si>
  <si>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</si>
  <si>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</si>
  <si>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</si>
  <si>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</si>
  <si>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</si>
  <si>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</si>
  <si>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</si>
  <si>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</si>
  <si>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</si>
  <si>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</si>
  <si>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</si>
  <si>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</si>
  <si>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</si>
  <si>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</si>
  <si>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</si>
  <si>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</si>
  <si>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</si>
  <si>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</si>
  <si>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</si>
  <si>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</si>
  <si>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</si>
  <si>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</si>
  <si>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</si>
  <si>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</si>
  <si>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</si>
  <si>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</si>
  <si>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</si>
  <si>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</si>
  <si>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</si>
  <si>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</si>
  <si>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</si>
  <si>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</si>
  <si>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</si>
  <si>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</si>
  <si>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</si>
  <si>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</si>
  <si>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</si>
  <si>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</si>
  <si>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</si>
  <si>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</si>
  <si>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</si>
  <si>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</si>
  <si>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</si>
  <si>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</si>
  <si>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</si>
  <si>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</si>
  <si>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</si>
  <si>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</si>
  <si>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</si>
  <si>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</si>
  <si>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</si>
  <si>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</si>
  <si>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</si>
  <si>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</si>
  <si>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</si>
  <si>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</si>
  <si>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</si>
  <si>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</si>
  <si>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</si>
  <si>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</si>
  <si>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</si>
  <si>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</si>
  <si>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</si>
  <si>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</si>
  <si>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</si>
  <si>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</si>
  <si>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</si>
  <si>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</si>
  <si>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</si>
  <si>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</si>
  <si>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</si>
  <si>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</si>
  <si>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</si>
  <si>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</si>
  <si>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</si>
  <si>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</si>
  <si>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</si>
  <si>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</si>
  <si>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</si>
  <si>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</si>
  <si>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</si>
  <si>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</si>
  <si>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</si>
  <si>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</si>
  <si>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</si>
  <si>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</si>
  <si>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</si>
  <si>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</si>
  <si>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</si>
  <si>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</si>
  <si>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</si>
  <si>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</si>
  <si>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</si>
  <si>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</si>
  <si>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</si>
  <si>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</si>
  <si>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</si>
  <si>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</si>
  <si>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</si>
  <si>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</si>
  <si>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</si>
  <si>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</si>
  <si>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</si>
  <si>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</si>
  <si>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</si>
  <si>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</si>
  <si>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</si>
  <si>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</si>
  <si>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</si>
  <si>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</si>
  <si>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</si>
  <si>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</si>
  <si>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</si>
  <si>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</si>
  <si>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</si>
  <si>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</si>
  <si>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</si>
  <si>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</si>
  <si>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</si>
  <si>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</si>
  <si>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</si>
  <si>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</si>
  <si>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</si>
  <si>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</si>
  <si>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</si>
  <si>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</si>
  <si>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</si>
  <si>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</si>
  <si>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</si>
  <si>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</si>
  <si>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</si>
  <si>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</si>
  <si>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</si>
  <si>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</si>
  <si>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</si>
  <si>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</si>
  <si>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</si>
  <si>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</si>
  <si>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</si>
  <si>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</si>
  <si>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</si>
  <si>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</si>
  <si>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</si>
  <si>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</si>
  <si>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</si>
  <si>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</si>
  <si>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</si>
  <si>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</si>
  <si>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</si>
  <si>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</si>
  <si>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</si>
  <si>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</si>
  <si>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</si>
  <si>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</si>
  <si>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</si>
  <si>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</si>
  <si>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</si>
  <si>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</si>
  <si>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</si>
  <si>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</si>
  <si>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</si>
  <si>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</si>
  <si>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</si>
  <si>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</si>
  <si>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</si>
  <si>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</si>
  <si>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</si>
  <si>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</si>
  <si>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</si>
  <si>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</si>
  <si>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</si>
  <si>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</si>
  <si>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</si>
  <si>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</si>
  <si>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</si>
  <si>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</si>
  <si>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</si>
  <si>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</si>
  <si>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</si>
  <si>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</si>
  <si>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</si>
  <si>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</si>
  <si>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</si>
  <si>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</si>
  <si>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</si>
  <si>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</si>
  <si>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</si>
  <si>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</si>
  <si>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</si>
  <si>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</si>
  <si>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</si>
  <si>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</si>
  <si>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</si>
  <si>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</si>
  <si>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</si>
  <si>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</si>
  <si>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</si>
  <si>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</si>
  <si>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</si>
  <si>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</si>
  <si>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</si>
  <si>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</si>
  <si>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</si>
  <si>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</si>
  <si>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</si>
  <si>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</si>
  <si>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</si>
  <si>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</si>
  <si>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</si>
  <si>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</si>
  <si>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</si>
  <si>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</si>
  <si>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</si>
  <si>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</si>
  <si>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</si>
  <si>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</si>
  <si>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</si>
  <si>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</si>
  <si>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</si>
  <si>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</si>
  <si>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</si>
  <si>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</si>
  <si>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</si>
  <si>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</si>
  <si>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</si>
  <si>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</si>
  <si>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</si>
  <si>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</si>
  <si>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</si>
  <si>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</si>
  <si>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</si>
  <si>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</si>
  <si>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</si>
  <si>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</si>
  <si>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</si>
  <si>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</si>
  <si>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</si>
  <si>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</si>
  <si>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</si>
  <si>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</si>
  <si>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</si>
  <si>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</si>
  <si>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</si>
  <si>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</si>
  <si>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</si>
  <si>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</si>
  <si>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</si>
  <si>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</si>
  <si>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</si>
  <si>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</si>
  <si>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</si>
  <si>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</si>
  <si>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</si>
  <si>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</si>
  <si>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</si>
  <si>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</si>
  <si>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</si>
  <si>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</si>
  <si>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</si>
  <si>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</si>
  <si>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</si>
  <si>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</si>
  <si>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</si>
  <si>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</si>
  <si>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</si>
  <si>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</si>
  <si>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</si>
  <si>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</si>
  <si>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</si>
  <si>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</si>
  <si>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</si>
  <si>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</si>
  <si>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</si>
  <si>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</si>
  <si>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</si>
  <si>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</si>
  <si>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</si>
  <si>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</si>
  <si>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</si>
  <si>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</si>
  <si>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</si>
  <si>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</si>
  <si>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</si>
  <si>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</si>
  <si>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</si>
  <si>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</si>
  <si>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</si>
  <si>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</si>
  <si>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</si>
  <si>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</si>
  <si>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</si>
  <si>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</si>
  <si>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</si>
  <si>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</si>
  <si>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</si>
  <si>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</si>
  <si>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</si>
  <si>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</si>
  <si>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</si>
  <si>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</si>
  <si>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</si>
  <si>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</si>
  <si>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</si>
  <si>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</si>
  <si>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</si>
  <si>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</si>
  <si>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</si>
  <si>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</si>
  <si>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</si>
  <si>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</si>
  <si>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</si>
  <si>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</si>
  <si>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</si>
  <si>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</si>
  <si>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</si>
  <si>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</si>
  <si>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</si>
  <si>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</si>
  <si>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</si>
  <si>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</si>
  <si>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</si>
  <si>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</si>
  <si>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</si>
  <si>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</si>
  <si>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</si>
  <si>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</si>
  <si>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</si>
  <si>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</si>
  <si>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</si>
  <si>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</si>
  <si>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</si>
  <si>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</si>
  <si>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</si>
  <si>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</si>
  <si>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</si>
  <si>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</si>
  <si>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</si>
  <si>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</si>
  <si>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</si>
  <si>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</si>
  <si>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</si>
  <si>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</si>
  <si>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</si>
  <si>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</si>
  <si>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</si>
  <si>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</si>
  <si>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</si>
  <si>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</si>
  <si>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</si>
  <si>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</si>
  <si>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</si>
  <si>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</si>
  <si>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</si>
  <si>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</si>
  <si>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</si>
  <si>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</si>
  <si>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</si>
  <si>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</si>
  <si>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</si>
  <si>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</si>
  <si>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</si>
  <si>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</si>
  <si>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</si>
  <si>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</si>
  <si>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</si>
  <si>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</si>
  <si>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</si>
  <si>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</si>
  <si>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</si>
  <si>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</si>
  <si>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</si>
  <si>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</si>
  <si>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</si>
  <si>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</si>
  <si>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</si>
  <si>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</si>
  <si>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</si>
  <si>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</si>
  <si>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</si>
  <si>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</si>
  <si>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</si>
  <si>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</si>
  <si>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</si>
  <si>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</si>
  <si>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</si>
  <si>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</si>
  <si>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</si>
  <si>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</si>
  <si>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</si>
  <si>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</si>
  <si>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</si>
  <si>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</si>
  <si>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</si>
  <si>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</si>
  <si>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</si>
  <si>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</si>
  <si>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</si>
  <si>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</si>
  <si>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</si>
  <si>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</si>
  <si>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</si>
  <si>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</si>
  <si>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</si>
  <si>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</si>
  <si>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</si>
  <si>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</si>
  <si>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</si>
  <si>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</si>
  <si>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</si>
  <si>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</si>
  <si>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</si>
  <si>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</si>
  <si>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</si>
  <si>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</si>
  <si>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</si>
  <si>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</si>
  <si>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</si>
  <si>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</si>
  <si>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</si>
  <si>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</si>
  <si>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</si>
  <si>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</si>
  <si>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</si>
  <si>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</si>
  <si>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</si>
  <si>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</si>
  <si>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</si>
  <si>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</si>
  <si>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</si>
  <si>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</si>
  <si>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</si>
  <si>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</si>
  <si>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</si>
  <si>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</si>
  <si>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</si>
  <si>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</si>
  <si>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</si>
  <si>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</si>
  <si>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</si>
  <si>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</si>
  <si>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</si>
  <si>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</si>
  <si>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</si>
  <si>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</si>
  <si>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</si>
  <si>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</si>
  <si>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</si>
  <si>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</si>
  <si>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</si>
  <si>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</si>
  <si>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</si>
  <si>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</si>
  <si>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</si>
  <si>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</si>
  <si>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</si>
  <si>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</si>
  <si>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</si>
  <si>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</si>
  <si>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</si>
  <si>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</si>
  <si>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</si>
  <si>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</si>
  <si>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</si>
  <si>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</si>
  <si>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</si>
  <si>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</si>
  <si>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</si>
  <si>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</si>
  <si>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</si>
  <si>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</si>
  <si>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</si>
  <si>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</si>
  <si>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</si>
  <si>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</si>
  <si>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</si>
  <si>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</si>
  <si>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</si>
  <si>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</si>
  <si>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</si>
  <si>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</si>
  <si>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</si>
  <si>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</si>
  <si>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</si>
  <si>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</si>
  <si>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</si>
  <si>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</si>
  <si>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</si>
  <si>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</si>
  <si>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</si>
  <si>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</si>
  <si>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</si>
  <si>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</si>
  <si>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</si>
  <si>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</si>
  <si>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</si>
  <si>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</si>
  <si>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</si>
  <si>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</si>
  <si>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</si>
  <si>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</si>
  <si>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</si>
  <si>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</si>
  <si>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</si>
  <si>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</si>
  <si>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</si>
  <si>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</si>
  <si>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</si>
  <si>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</si>
  <si>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</si>
  <si>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</si>
  <si>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</si>
  <si>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</si>
  <si>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</si>
  <si>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</si>
  <si>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</si>
  <si>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</si>
  <si>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</si>
  <si>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</si>
  <si>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</si>
  <si>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</si>
  <si>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</si>
  <si>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</si>
  <si>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</si>
  <si>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</si>
  <si>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</si>
  <si>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</si>
  <si>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</si>
  <si>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</si>
  <si>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</si>
  <si>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</si>
  <si>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</si>
  <si>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</si>
  <si>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</si>
  <si>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</si>
  <si>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</si>
  <si>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</si>
  <si>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</si>
  <si>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</si>
  <si>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</si>
  <si>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</si>
  <si>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</si>
  <si>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</si>
  <si>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</si>
  <si>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</si>
  <si>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</si>
  <si>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</si>
  <si>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</si>
  <si>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</si>
  <si>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</si>
  <si>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</si>
  <si>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</si>
  <si>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</si>
  <si>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</si>
  <si>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</si>
  <si>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</si>
  <si>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</si>
  <si>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</si>
  <si>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</si>
  <si>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</si>
  <si>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</si>
  <si>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</si>
  <si>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</si>
  <si>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</si>
  <si>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</si>
  <si>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</si>
  <si>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</si>
  <si>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</si>
  <si>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</si>
  <si>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</si>
  <si>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</si>
  <si>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</si>
  <si>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</si>
  <si>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</si>
  <si>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</si>
  <si>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</si>
  <si>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</si>
  <si>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</si>
  <si>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</si>
  <si>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</si>
  <si>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</si>
  <si>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</si>
  <si>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</si>
  <si>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</si>
  <si>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</si>
  <si>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</si>
  <si>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</si>
  <si>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</si>
  <si>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</si>
  <si>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</si>
  <si>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</si>
  <si>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</si>
  <si>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</si>
  <si>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</si>
  <si>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</si>
  <si>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</si>
  <si>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</si>
  <si>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</si>
  <si>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</si>
  <si>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</si>
  <si>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</si>
  <si>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</si>
  <si>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</si>
  <si>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</si>
  <si>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</si>
  <si>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</si>
  <si>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</si>
  <si>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</si>
  <si>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</si>
  <si>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</si>
  <si>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</si>
  <si>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</si>
  <si>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</si>
  <si>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</si>
  <si>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</si>
  <si>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</si>
  <si>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</si>
  <si>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</si>
  <si>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</si>
  <si>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</si>
  <si>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</si>
  <si>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</si>
  <si>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</si>
  <si>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</si>
  <si>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</si>
  <si>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</si>
  <si>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</si>
  <si>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</si>
  <si>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</si>
  <si>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</si>
  <si>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</si>
  <si>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</si>
  <si>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</si>
  <si>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</si>
  <si>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</si>
  <si>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</si>
  <si>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</si>
  <si>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</si>
  <si>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</si>
  <si>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</si>
  <si>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</si>
  <si>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</si>
  <si>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</si>
  <si>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</si>
  <si>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</si>
  <si>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</si>
  <si>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</si>
  <si>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</si>
  <si>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</si>
  <si>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</si>
  <si>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</si>
  <si>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</si>
  <si>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</si>
  <si>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</si>
  <si>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</si>
  <si>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</si>
  <si>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</si>
  <si>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</si>
  <si>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</si>
  <si>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</si>
  <si>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</si>
  <si>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</si>
  <si>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</si>
  <si>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</si>
  <si>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</si>
  <si>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</si>
  <si>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</si>
  <si>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</si>
  <si>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</si>
  <si>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</si>
  <si>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</si>
  <si>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</si>
  <si>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</si>
  <si>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</si>
  <si>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</si>
  <si>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</si>
  <si>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</si>
  <si>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</si>
  <si>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</si>
  <si>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</si>
  <si>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</si>
  <si>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</si>
  <si>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</si>
  <si>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</si>
  <si>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</si>
  <si>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</si>
  <si>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</si>
  <si>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</si>
  <si>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</si>
  <si>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</si>
  <si>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</si>
  <si>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</si>
  <si>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</si>
  <si>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</si>
  <si>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</si>
  <si>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</si>
  <si>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</si>
  <si>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</si>
  <si>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</si>
  <si>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</si>
  <si>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</si>
  <si>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</si>
  <si>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</si>
  <si>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</si>
  <si>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</si>
  <si>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</si>
  <si>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</si>
  <si>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</si>
  <si>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</si>
  <si>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</si>
  <si>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</si>
  <si>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</si>
  <si>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</si>
  <si>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</si>
  <si>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</si>
  <si>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</si>
  <si>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</si>
  <si>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</si>
  <si>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</si>
  <si>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</si>
  <si>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</si>
  <si>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</si>
  <si>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</si>
  <si>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</si>
  <si>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</si>
  <si>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</si>
  <si>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</si>
  <si>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</si>
  <si>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</si>
  <si>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</si>
  <si>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</si>
  <si>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</si>
  <si>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</si>
  <si>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</si>
  <si>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</si>
  <si>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</si>
  <si>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</si>
  <si>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</si>
  <si>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</si>
  <si>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</si>
  <si>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</si>
  <si>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</si>
  <si>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</si>
  <si>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</si>
  <si>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</si>
  <si>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</si>
  <si>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</si>
  <si>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</si>
  <si>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</si>
  <si>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</si>
  <si>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</si>
  <si>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</si>
  <si>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</si>
  <si>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</si>
  <si>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</si>
  <si>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</si>
  <si>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</si>
  <si>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</si>
  <si>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</si>
  <si>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</si>
  <si>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</si>
  <si>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</si>
  <si>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</si>
  <si>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</si>
  <si>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</si>
  <si>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</si>
  <si>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</si>
  <si>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</si>
  <si>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</si>
  <si>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</si>
  <si>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</si>
  <si>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</si>
  <si>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</si>
  <si>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</si>
  <si>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</si>
  <si>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</si>
  <si>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</si>
  <si>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</si>
  <si>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</si>
  <si>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</si>
  <si>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</si>
  <si>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</si>
  <si>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</si>
  <si>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</si>
  <si>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</si>
  <si>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</si>
  <si>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</si>
  <si>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</si>
  <si>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</si>
  <si>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</si>
  <si>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</si>
  <si>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</si>
  <si>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</si>
  <si>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</si>
  <si>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</si>
  <si>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</si>
  <si>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</si>
  <si>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</si>
  <si>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</si>
  <si>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</si>
  <si>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</si>
  <si>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</si>
  <si>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</si>
  <si>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</si>
  <si>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</si>
  <si>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</si>
  <si>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</si>
  <si>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</si>
  <si>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</si>
  <si>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</si>
  <si>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</si>
  <si>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</si>
  <si>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</si>
  <si>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</si>
  <si>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</si>
  <si>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</si>
  <si>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</si>
  <si>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</si>
  <si>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</si>
  <si>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</si>
  <si>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</si>
  <si>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</si>
  <si>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</si>
  <si>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</si>
  <si>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</si>
  <si>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</si>
  <si>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</si>
  <si>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</si>
  <si>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</si>
  <si>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</si>
  <si>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</si>
  <si>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</si>
  <si>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</si>
  <si>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</si>
  <si>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</si>
  <si>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</si>
  <si>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</si>
  <si>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</si>
  <si>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</si>
  <si>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</si>
  <si>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</si>
  <si>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</si>
  <si>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</si>
  <si>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</si>
  <si>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</si>
  <si>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</si>
  <si>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</si>
  <si>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</si>
  <si>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</si>
  <si>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</si>
  <si>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</si>
  <si>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</si>
  <si>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</si>
  <si>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</si>
  <si>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</si>
  <si>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</si>
  <si>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</si>
  <si>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</si>
  <si>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</si>
  <si>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</si>
  <si>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</si>
  <si>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</si>
  <si>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</si>
  <si>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</si>
  <si>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</si>
  <si>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</si>
  <si>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</si>
  <si>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</si>
  <si>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</si>
  <si>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</si>
  <si>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</si>
  <si>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</si>
  <si>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</si>
  <si>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</si>
  <si>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</si>
  <si>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</si>
  <si>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</si>
  <si>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</si>
  <si>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</si>
  <si>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</si>
  <si>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</si>
  <si>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</si>
  <si>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</si>
  <si>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</si>
  <si>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</si>
  <si>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</si>
  <si>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</si>
  <si>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</si>
  <si>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</si>
  <si>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</si>
  <si>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</si>
  <si>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</si>
  <si>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</si>
  <si>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</si>
  <si>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</si>
  <si>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</si>
  <si>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</si>
  <si>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</si>
  <si>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</si>
  <si>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</si>
  <si>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</si>
  <si>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</si>
  <si>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</si>
  <si>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</si>
  <si>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</si>
  <si>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</si>
  <si>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</si>
  <si>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</si>
  <si>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</si>
  <si>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</si>
  <si>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</si>
  <si>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</si>
  <si>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</si>
  <si>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</si>
  <si>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</si>
  <si>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</si>
  <si>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</si>
  <si>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</si>
  <si>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</si>
  <si>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</si>
  <si>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</si>
  <si>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</si>
  <si>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</si>
  <si>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</si>
  <si>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</si>
  <si>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</si>
  <si>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</si>
  <si>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</si>
  <si>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</si>
  <si>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</si>
  <si>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</si>
  <si>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</si>
  <si>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</si>
  <si>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</si>
  <si>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</si>
  <si>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</si>
  <si>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</si>
  <si>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</si>
  <si>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</si>
  <si>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</si>
  <si>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</si>
  <si>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</si>
  <si>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</si>
  <si>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</si>
  <si>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</si>
  <si>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</si>
  <si>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</si>
  <si>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</si>
  <si>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</si>
  <si>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</si>
  <si>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</si>
  <si>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</si>
  <si>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</si>
  <si>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</si>
  <si>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</si>
  <si>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</si>
  <si>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</si>
  <si>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</si>
  <si>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</si>
  <si>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</si>
  <si>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</si>
  <si>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</si>
  <si>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</si>
  <si>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</si>
  <si>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</si>
  <si>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</si>
  <si>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</si>
  <si>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</si>
  <si>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</si>
  <si>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</si>
  <si>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</si>
  <si>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</si>
  <si>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</si>
  <si>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</si>
  <si>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</si>
  <si>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</si>
  <si>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</si>
  <si>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</si>
  <si>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</si>
  <si>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</si>
  <si>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</si>
  <si>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</si>
  <si>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</si>
  <si>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</si>
  <si>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</si>
  <si>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</si>
  <si>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</si>
  <si>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</si>
  <si>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</si>
  <si>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</si>
  <si>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</si>
  <si>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</si>
  <si>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</si>
  <si>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</si>
  <si>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</si>
  <si>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</si>
  <si>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</si>
  <si>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</si>
  <si>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</si>
  <si>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</si>
  <si>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</si>
  <si>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</si>
  <si>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</si>
  <si>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</si>
  <si>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</si>
  <si>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</si>
  <si>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</si>
  <si>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</si>
  <si>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</si>
  <si>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</si>
  <si>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</si>
  <si>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</si>
  <si>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</si>
  <si>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</si>
  <si>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</si>
  <si>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</si>
  <si>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</si>
  <si>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</si>
  <si>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</si>
  <si>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</si>
  <si>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</si>
  <si>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</si>
  <si>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</si>
  <si>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</si>
  <si>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</si>
  <si>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</si>
  <si>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</si>
  <si>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</si>
  <si>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</si>
  <si>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</si>
  <si>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</si>
  <si>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</si>
  <si>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</si>
  <si>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</si>
  <si>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</si>
  <si>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</si>
  <si>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</si>
  <si>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</si>
  <si>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</si>
  <si>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</si>
  <si>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</si>
  <si>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</si>
  <si>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</si>
  <si>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</si>
  <si>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</si>
  <si>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</si>
  <si>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</si>
  <si>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</si>
  <si>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</si>
  <si>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</si>
  <si>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</si>
  <si>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</si>
  <si>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</si>
  <si>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</si>
  <si>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</si>
  <si>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</si>
  <si>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</si>
  <si>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</si>
  <si>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</si>
  <si>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</si>
  <si>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</si>
  <si>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</si>
  <si>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</si>
  <si>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</si>
  <si>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</si>
  <si>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</si>
  <si>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</si>
  <si>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</si>
  <si>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</si>
  <si>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</si>
  <si>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</si>
  <si>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</si>
  <si>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</si>
  <si>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</si>
  <si>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</si>
  <si>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</si>
  <si>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</si>
  <si>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</si>
  <si>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</si>
  <si>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</si>
  <si>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</si>
  <si>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</si>
  <si>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</si>
  <si>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</si>
  <si>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</si>
  <si>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</si>
  <si>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</si>
  <si>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</si>
  <si>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</si>
  <si>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</si>
  <si>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</si>
  <si>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</si>
  <si>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</si>
  <si>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</si>
  <si>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</si>
  <si>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</si>
  <si>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</si>
  <si>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</si>
  <si>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</si>
  <si>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</si>
  <si>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</si>
  <si>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</si>
  <si>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</si>
  <si>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</si>
  <si>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</si>
  <si>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</si>
  <si>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</si>
  <si>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</si>
  <si>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</si>
  <si>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</si>
  <si>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</si>
  <si>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</si>
  <si>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</si>
  <si>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</si>
  <si>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</si>
  <si>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</si>
  <si>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</si>
  <si>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</si>
  <si>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</si>
  <si>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</si>
  <si>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</si>
  <si>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</si>
  <si>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</si>
  <si>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</si>
  <si>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</si>
  <si>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</si>
  <si>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</si>
  <si>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</si>
  <si>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</si>
  <si>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</si>
  <si>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</si>
  <si>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</si>
  <si>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</si>
  <si>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</si>
  <si>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</si>
  <si>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</si>
  <si>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</si>
  <si>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</si>
  <si>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</si>
  <si>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</si>
  <si>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</si>
  <si>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</si>
  <si>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</si>
  <si>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</si>
  <si>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</si>
  <si>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</si>
  <si>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</si>
  <si>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</si>
  <si>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</si>
  <si>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</si>
  <si>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</si>
  <si>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</si>
  <si>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</si>
  <si>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</si>
  <si>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</si>
  <si>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</si>
  <si>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</si>
  <si>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</si>
  <si>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</si>
  <si>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</si>
  <si>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</si>
  <si>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</si>
  <si>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</si>
  <si>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</si>
  <si>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</si>
  <si>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</si>
  <si>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</si>
  <si>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</si>
  <si>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</si>
  <si>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</si>
  <si>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</si>
  <si>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</si>
  <si>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</si>
  <si>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</si>
  <si>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</si>
  <si>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</si>
  <si>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</si>
  <si>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</si>
  <si>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</si>
  <si>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</si>
  <si>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</si>
  <si>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</si>
  <si>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</si>
  <si>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</si>
  <si>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</si>
  <si>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</si>
  <si>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</si>
  <si>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</si>
  <si>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</si>
  <si>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</si>
  <si>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</si>
  <si>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</si>
  <si>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</si>
  <si>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</si>
  <si>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</si>
  <si>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</si>
  <si>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</si>
  <si>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</si>
  <si>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</si>
  <si>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</si>
  <si>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</si>
  <si>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</si>
  <si>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</si>
  <si>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</si>
  <si>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</si>
  <si>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</si>
  <si>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</si>
  <si>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</si>
  <si>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</si>
  <si>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</si>
  <si>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</si>
  <si>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</si>
  <si>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</si>
  <si>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</si>
  <si>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</si>
  <si>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</si>
  <si>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</si>
  <si>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</si>
  <si>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</si>
  <si>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</si>
  <si>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</si>
  <si>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</si>
  <si>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</si>
  <si>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</si>
  <si>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</si>
  <si>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</si>
  <si>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</si>
  <si>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</si>
  <si>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</si>
  <si>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</si>
  <si>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</si>
  <si>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</si>
  <si>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</si>
  <si>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</si>
  <si>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</si>
  <si>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</si>
  <si>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</si>
  <si>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</si>
  <si>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</si>
  <si>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</si>
  <si>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</si>
  <si>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</si>
  <si>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</si>
  <si>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</si>
  <si>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</si>
  <si>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</si>
  <si>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</si>
  <si>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</si>
  <si>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</si>
  <si>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</si>
  <si>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</si>
  <si>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</si>
  <si>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</si>
  <si>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</si>
  <si>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</si>
  <si>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</si>
  <si>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</si>
  <si>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</si>
  <si>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</si>
  <si>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</si>
  <si>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</si>
  <si>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</si>
  <si>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</si>
  <si>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</si>
  <si>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</si>
  <si>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</si>
  <si>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</si>
  <si>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</si>
  <si>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</si>
  <si>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</si>
  <si>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</si>
  <si>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</si>
  <si>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</si>
  <si>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</si>
  <si>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</si>
  <si>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</si>
  <si>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</si>
  <si>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</si>
  <si>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</si>
  <si>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</si>
  <si>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</si>
  <si>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</si>
  <si>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</si>
  <si>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</si>
  <si>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</si>
  <si>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</si>
  <si>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</si>
  <si>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</si>
  <si>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</si>
  <si>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</si>
  <si>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</si>
  <si>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</si>
  <si>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</si>
  <si>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</si>
  <si>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</si>
  <si>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</si>
  <si>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</si>
  <si>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</si>
  <si>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</si>
  <si>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</si>
  <si>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</si>
  <si>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</si>
  <si>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</si>
  <si>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</si>
  <si>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</si>
  <si>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</si>
  <si>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</si>
  <si>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</si>
  <si>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</si>
  <si>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</si>
  <si>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</si>
  <si>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</si>
  <si>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</si>
  <si>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</si>
  <si>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</si>
  <si>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</si>
  <si>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</si>
  <si>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</si>
  <si>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</si>
  <si>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</si>
  <si>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</si>
  <si>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</si>
  <si>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</si>
  <si>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</si>
  <si>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</si>
  <si>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</si>
  <si>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</si>
  <si>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</si>
  <si>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</si>
  <si>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</si>
  <si>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</si>
  <si>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</si>
  <si>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</si>
  <si>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</si>
  <si>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</si>
  <si>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</si>
  <si>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</si>
  <si>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</si>
  <si>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</si>
  <si>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</si>
  <si>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</si>
  <si>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</si>
  <si>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</si>
  <si>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</si>
  <si>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</si>
  <si>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</si>
  <si>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</si>
  <si>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</si>
  <si>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</si>
  <si>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</si>
  <si>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</si>
  <si>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</si>
  <si>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</si>
  <si>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</si>
  <si>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</si>
  <si>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</si>
  <si>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</si>
  <si>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</si>
  <si>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</si>
  <si>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</si>
  <si>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</si>
  <si>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</si>
  <si>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</si>
  <si>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</si>
  <si>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</si>
  <si>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</si>
  <si>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</si>
  <si>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</si>
  <si>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</si>
  <si>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</si>
  <si>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</si>
  <si>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</si>
  <si>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</si>
  <si>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</si>
  <si>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</si>
  <si>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</si>
  <si>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</si>
  <si>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</si>
  <si>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</si>
  <si>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</si>
  <si>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</si>
  <si>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</si>
  <si>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</si>
  <si>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</si>
  <si>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</si>
  <si>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</si>
  <si>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</si>
  <si>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</si>
  <si>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</si>
  <si>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</si>
  <si>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</si>
  <si>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</si>
  <si>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</si>
  <si>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</si>
  <si>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</si>
  <si>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</si>
  <si>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</si>
  <si>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</si>
  <si>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</si>
  <si>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</si>
  <si>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</si>
  <si>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</si>
  <si>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</si>
  <si>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</si>
  <si>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</si>
  <si>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</si>
  <si>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</si>
  <si>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</si>
  <si>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</si>
  <si>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</si>
  <si>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</si>
  <si>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</si>
  <si>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</si>
  <si>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</si>
  <si>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</si>
  <si>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</si>
  <si>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</si>
  <si>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</si>
  <si>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</si>
  <si>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</si>
  <si>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</si>
  <si>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</si>
  <si>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</si>
  <si>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</si>
  <si>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</si>
  <si>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</si>
  <si>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</si>
  <si>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</si>
  <si>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</si>
  <si>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</si>
  <si>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</si>
  <si>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</si>
  <si>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</si>
  <si>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</si>
  <si>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</si>
  <si>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</si>
  <si>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</si>
  <si>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</si>
  <si>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</si>
  <si>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</si>
  <si>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</si>
  <si>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</si>
  <si>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</si>
  <si>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</si>
  <si>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</si>
  <si>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</si>
  <si>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</si>
  <si>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</si>
  <si>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</si>
  <si>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</si>
  <si>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</si>
  <si>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</si>
  <si>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</si>
  <si>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</si>
  <si>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</si>
  <si>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</si>
  <si>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</si>
  <si>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</si>
  <si>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</si>
  <si>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</si>
  <si>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</si>
  <si>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</si>
  <si>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</si>
  <si>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</si>
  <si>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</si>
  <si>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</si>
  <si>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</si>
  <si>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</si>
  <si>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</si>
  <si>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</si>
  <si>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</si>
  <si>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</si>
  <si>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</si>
  <si>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</si>
  <si>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</si>
  <si>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</si>
  <si>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</si>
  <si>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</si>
  <si>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</si>
  <si>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</si>
  <si>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</si>
  <si>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</si>
  <si>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</si>
  <si>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</si>
  <si>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</si>
  <si>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</si>
  <si>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</si>
  <si>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</si>
  <si>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</si>
  <si>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</si>
  <si>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</si>
  <si>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</si>
  <si>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</si>
  <si>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</si>
  <si>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</si>
  <si>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</si>
  <si>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</si>
  <si>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</si>
  <si>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</si>
  <si>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</si>
  <si>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</si>
  <si>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</si>
  <si>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</si>
  <si>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</si>
  <si>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</si>
  <si>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</si>
  <si>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</si>
  <si>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</si>
  <si>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</si>
  <si>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</si>
  <si>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</si>
  <si>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</si>
  <si>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</si>
  <si>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</si>
  <si>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</si>
  <si>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</si>
  <si>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</si>
  <si>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</si>
  <si>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</si>
  <si>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</si>
  <si>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</si>
  <si>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</si>
  <si>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</si>
  <si>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</si>
  <si>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</si>
  <si>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</si>
  <si>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</si>
  <si>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</si>
  <si>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</si>
  <si>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</si>
  <si>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</si>
  <si>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</si>
  <si>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</si>
  <si>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</si>
  <si>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</si>
  <si>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</si>
  <si>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</si>
  <si>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</si>
  <si>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</si>
  <si>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</si>
  <si>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</si>
  <si>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</si>
  <si>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</si>
  <si>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</si>
  <si>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</si>
  <si>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</si>
  <si>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</si>
  <si>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</si>
  <si>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</si>
  <si>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</si>
  <si>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</si>
  <si>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</si>
  <si>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</si>
  <si>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</si>
  <si>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</si>
  <si>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</si>
  <si>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</si>
  <si>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</si>
  <si>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</si>
  <si>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</si>
  <si>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</si>
  <si>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</si>
  <si>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</si>
  <si>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</si>
  <si>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</si>
  <si>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</si>
  <si>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</si>
  <si>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</si>
  <si>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</si>
  <si>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</si>
  <si>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</si>
  <si>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</si>
  <si>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</si>
  <si>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</si>
  <si>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</si>
  <si>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</si>
  <si>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</si>
  <si>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</si>
  <si>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</si>
  <si>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</si>
  <si>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</si>
  <si>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</si>
  <si>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</si>
  <si>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</si>
  <si>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</si>
  <si>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</si>
  <si>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</si>
  <si>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</si>
  <si>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</si>
  <si>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</si>
  <si>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</si>
  <si>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</si>
  <si>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</si>
  <si>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</si>
  <si>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</si>
  <si>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</si>
  <si>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</si>
  <si>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</si>
  <si>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</si>
  <si>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</si>
  <si>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</si>
  <si>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</si>
  <si>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</si>
  <si>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</si>
  <si>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</si>
  <si>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</si>
  <si>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</si>
  <si>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</si>
  <si>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</si>
  <si>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</si>
  <si>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</si>
  <si>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</si>
  <si>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</si>
  <si>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</si>
  <si>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</si>
  <si>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</si>
  <si>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</si>
  <si>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</si>
  <si>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</si>
  <si>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</si>
  <si>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</si>
  <si>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</si>
  <si>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</si>
  <si>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</si>
  <si>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</si>
  <si>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</si>
  <si>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</si>
  <si>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</si>
  <si>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</si>
  <si>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</si>
  <si>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</si>
  <si>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</si>
  <si>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</si>
  <si>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</si>
  <si>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</si>
  <si>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</si>
  <si>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</si>
  <si>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</si>
  <si>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</si>
  <si>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</si>
  <si>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</si>
  <si>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</si>
  <si>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</si>
  <si>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</si>
  <si>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</si>
  <si>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</si>
  <si>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</si>
  <si>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</si>
  <si>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</si>
  <si>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</si>
  <si>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</si>
  <si>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</si>
  <si>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</si>
  <si>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</si>
  <si>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</si>
  <si>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</si>
  <si>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</si>
  <si>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</si>
  <si>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</si>
  <si>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</si>
  <si>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</si>
  <si>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</si>
  <si>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</si>
  <si>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</si>
  <si>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</si>
  <si>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</si>
  <si>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</si>
  <si>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</si>
  <si>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</si>
  <si>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</si>
  <si>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</si>
  <si>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</si>
  <si>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</si>
  <si>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</si>
  <si>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</si>
  <si>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</si>
  <si>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</si>
  <si>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</si>
  <si>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</si>
  <si>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</si>
  <si>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</si>
  <si>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</si>
  <si>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</si>
  <si>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</si>
  <si>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</si>
  <si>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</si>
  <si>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</si>
  <si>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</si>
  <si>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</si>
  <si>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</si>
  <si>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</si>
  <si>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</si>
  <si>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</si>
  <si>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</si>
  <si>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</si>
  <si>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</si>
  <si>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</si>
  <si>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</si>
  <si>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</si>
  <si>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</si>
  <si>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</si>
  <si>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</si>
  <si>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</si>
  <si>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</si>
  <si>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</si>
  <si>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</si>
  <si>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</si>
  <si>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</si>
  <si>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</si>
  <si>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</si>
  <si>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</si>
  <si>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</si>
  <si>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</si>
  <si>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</si>
  <si>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</si>
  <si>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</si>
  <si>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</si>
  <si>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</si>
  <si>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</si>
  <si>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</si>
  <si>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</si>
  <si>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</si>
  <si>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</si>
  <si>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</si>
  <si>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</si>
  <si>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</si>
  <si>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</si>
  <si>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</si>
  <si>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</si>
  <si>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</si>
  <si>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</si>
  <si>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</si>
  <si>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</si>
  <si>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</si>
  <si>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</si>
  <si>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</si>
  <si>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</si>
  <si>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</si>
  <si>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</si>
  <si>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</si>
  <si>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</si>
  <si>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</si>
  <si>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</si>
  <si>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</si>
  <si>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</si>
  <si>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</si>
  <si>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</si>
  <si>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</si>
  <si>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</si>
  <si>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</si>
  <si>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</si>
  <si>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</si>
  <si>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</si>
  <si>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</si>
  <si>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</si>
  <si>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</si>
  <si>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</si>
  <si>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</si>
  <si>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</si>
  <si>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</si>
  <si>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</si>
  <si>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</si>
  <si>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</si>
  <si>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</si>
  <si>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</si>
  <si>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</si>
  <si>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</si>
  <si>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</si>
  <si>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</si>
  <si>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</si>
  <si>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</si>
  <si>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</si>
  <si>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</si>
  <si>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</si>
  <si>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</si>
  <si>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</si>
  <si>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</si>
  <si>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</si>
  <si>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</si>
  <si>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</si>
  <si>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</si>
  <si>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</si>
  <si>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</si>
  <si>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</si>
  <si>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</si>
  <si>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</si>
  <si>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</si>
  <si>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</si>
  <si>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</si>
  <si>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</si>
  <si>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</si>
  <si>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</si>
  <si>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</si>
  <si>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</si>
  <si>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</si>
  <si>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</si>
  <si>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</si>
  <si>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</si>
  <si>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</si>
  <si>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</si>
  <si>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</si>
  <si>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</si>
  <si>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</si>
  <si>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</si>
  <si>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</si>
  <si>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</si>
  <si>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</si>
  <si>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</si>
  <si>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</si>
  <si>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</si>
  <si>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</si>
  <si>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</si>
  <si>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</si>
  <si>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</si>
  <si>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</si>
  <si>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</si>
  <si>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</si>
  <si>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</si>
  <si>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</si>
  <si>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</si>
  <si>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</si>
  <si>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</si>
  <si>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</si>
  <si>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</si>
  <si>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</si>
  <si>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</si>
  <si>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</si>
  <si>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</si>
  <si>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</si>
  <si>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</si>
  <si>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</si>
  <si>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</si>
  <si>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</si>
  <si>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</si>
  <si>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</si>
  <si>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</si>
  <si>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</si>
  <si>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</si>
  <si>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</si>
  <si>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</si>
  <si>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</si>
  <si>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</si>
  <si>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</si>
  <si>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</si>
  <si>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</si>
  <si>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</si>
  <si>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</si>
  <si>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</si>
  <si>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</si>
  <si>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</si>
  <si>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</si>
  <si>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</si>
  <si>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</si>
  <si>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</si>
  <si>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</si>
  <si>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</si>
  <si>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</si>
  <si>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</si>
  <si>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</si>
  <si>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</si>
  <si>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</si>
  <si>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</si>
  <si>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</si>
  <si>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</si>
  <si>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</si>
  <si>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</si>
  <si>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</si>
  <si>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</si>
  <si>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</si>
  <si>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</si>
  <si>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</si>
  <si>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</si>
  <si>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</si>
  <si>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</si>
  <si>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</si>
  <si>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</si>
  <si>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</si>
  <si>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</si>
  <si>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</si>
  <si>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</si>
  <si>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</si>
  <si>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</si>
  <si>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</si>
  <si>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</si>
  <si>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</si>
  <si>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</si>
  <si>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</si>
  <si>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</si>
  <si>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</si>
  <si>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</si>
  <si>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</si>
  <si>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</si>
  <si>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</si>
  <si>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</si>
  <si>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</si>
  <si>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</si>
  <si>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</si>
  <si>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</si>
  <si>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</si>
  <si>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</si>
  <si>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</si>
  <si>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</si>
  <si>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</si>
  <si>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</si>
  <si>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</si>
  <si>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</si>
  <si>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</si>
  <si>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</si>
  <si>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</si>
  <si>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</si>
  <si>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</si>
  <si>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</si>
  <si>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</si>
  <si>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</si>
  <si>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</si>
  <si>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</si>
  <si>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</si>
  <si>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</si>
  <si>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</si>
  <si>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</si>
  <si>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</si>
  <si>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</si>
  <si>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</si>
  <si>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</si>
  <si>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</si>
  <si>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</si>
  <si>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</si>
  <si>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</si>
  <si>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</si>
  <si>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</si>
  <si>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</si>
  <si>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</si>
  <si>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</si>
  <si>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</si>
  <si>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</si>
  <si>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</si>
  <si>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</si>
  <si>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</si>
  <si>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</si>
  <si>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</si>
  <si>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</si>
  <si>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</si>
  <si>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</si>
  <si>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</si>
  <si>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</si>
  <si>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</si>
  <si>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</si>
  <si>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</si>
  <si>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</si>
  <si>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</si>
  <si>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</si>
  <si>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</si>
  <si>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</si>
  <si>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</si>
  <si>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</si>
  <si>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</si>
  <si>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</si>
  <si>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</si>
  <si>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</si>
  <si>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</si>
  <si>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</si>
  <si>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</si>
  <si>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</si>
  <si>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</si>
  <si>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</si>
  <si>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</si>
  <si>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</si>
  <si>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</si>
  <si>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</si>
  <si>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</si>
  <si>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</si>
  <si>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</si>
  <si>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</si>
  <si>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</si>
  <si>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</si>
  <si>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</si>
  <si>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</si>
  <si>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</si>
  <si>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</si>
  <si>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</si>
  <si>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</si>
  <si>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</si>
  <si>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</si>
  <si>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</si>
  <si>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</si>
  <si>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</si>
  <si>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</si>
  <si>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</si>
  <si>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</si>
  <si>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</si>
  <si>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</si>
  <si>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</si>
  <si>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</si>
  <si>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</si>
  <si>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</si>
  <si>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</si>
  <si>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</si>
  <si>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</si>
  <si>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</si>
  <si>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</si>
  <si>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</si>
  <si>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</si>
  <si>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</si>
  <si>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</si>
  <si>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</si>
  <si>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</si>
  <si>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</si>
  <si>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</si>
  <si>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</si>
  <si>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</si>
  <si>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</si>
  <si>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</si>
  <si>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</si>
  <si>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</si>
  <si>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</si>
  <si>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</si>
  <si>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</si>
  <si>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</si>
  <si>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</si>
  <si>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</si>
  <si>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</si>
  <si>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</si>
  <si>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</si>
  <si>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</si>
  <si>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</si>
  <si>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</si>
  <si>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</si>
  <si>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</si>
  <si>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</si>
  <si>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</si>
  <si>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</si>
  <si>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</si>
  <si>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</si>
  <si>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</si>
  <si>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</si>
  <si>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</si>
  <si>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</si>
  <si>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</si>
  <si>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</si>
  <si>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</si>
  <si>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</si>
  <si>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</si>
  <si>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</si>
  <si>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</si>
  <si>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</si>
  <si>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</si>
  <si>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</si>
  <si>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</si>
  <si>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</si>
  <si>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</si>
  <si>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</si>
  <si>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</si>
  <si>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</si>
  <si>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</si>
  <si>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</si>
  <si>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</si>
  <si>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</si>
  <si>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</si>
  <si>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</si>
  <si>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</si>
  <si>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</si>
  <si>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</si>
  <si>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</si>
  <si>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</si>
  <si>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</si>
  <si>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</si>
  <si>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</si>
  <si>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</si>
  <si>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</si>
  <si>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</si>
  <si>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</si>
  <si>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</si>
  <si>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</si>
  <si>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</si>
  <si>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</si>
  <si>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</si>
  <si>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</si>
  <si>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</si>
  <si>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</si>
  <si>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</si>
  <si>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</si>
  <si>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</si>
  <si>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</si>
  <si>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</si>
  <si>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</si>
  <si>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</si>
  <si>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</si>
  <si>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</si>
  <si>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</si>
  <si>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</si>
  <si>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</si>
  <si>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</si>
  <si>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</si>
  <si>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</si>
  <si>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</si>
  <si>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</si>
  <si>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</si>
  <si>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</si>
  <si>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</si>
  <si>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</si>
  <si>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</si>
  <si>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</si>
  <si>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</si>
  <si>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</si>
  <si>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</si>
  <si>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</si>
  <si>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</si>
  <si>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</si>
  <si>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</si>
  <si>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</si>
  <si>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</si>
  <si>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</si>
  <si>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</si>
  <si>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</si>
  <si>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</si>
  <si>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</si>
  <si>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</si>
  <si>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</si>
  <si>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</si>
  <si>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</si>
  <si>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</si>
  <si>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</si>
  <si>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</si>
  <si>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</si>
  <si>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</si>
  <si>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</si>
  <si>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</si>
  <si>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</si>
  <si>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</si>
  <si>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</si>
  <si>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</si>
  <si>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</si>
  <si>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</si>
  <si>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</si>
  <si>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</si>
  <si>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</si>
  <si>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</si>
  <si>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</si>
  <si>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</si>
  <si>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</si>
  <si>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</si>
  <si>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</si>
  <si>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</si>
  <si>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</si>
  <si>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</si>
  <si>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</si>
  <si>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</si>
  <si>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</si>
  <si>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</si>
  <si>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</si>
  <si>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</si>
  <si>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</si>
  <si>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</si>
  <si>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</si>
  <si>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</si>
  <si>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</si>
  <si>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</si>
  <si>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</si>
  <si>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</si>
  <si>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</si>
  <si>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</si>
  <si>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</si>
  <si>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</si>
  <si>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</si>
  <si>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</si>
  <si>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</si>
  <si>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</si>
  <si>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</si>
  <si>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</si>
  <si>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</si>
  <si>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</si>
  <si>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</si>
  <si>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</si>
  <si>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</si>
  <si>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</si>
  <si>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</si>
  <si>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</si>
  <si>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</si>
  <si>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</si>
  <si>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</si>
  <si>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</si>
  <si>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</si>
  <si>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</si>
  <si>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</si>
  <si>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</si>
  <si>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</si>
  <si>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</si>
  <si>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</si>
  <si>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</si>
  <si>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</si>
  <si>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</si>
  <si>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</si>
  <si>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</si>
  <si>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</si>
  <si>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</si>
  <si>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</si>
  <si>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</si>
  <si>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</si>
  <si>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</si>
  <si>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</si>
  <si>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</si>
  <si>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</si>
  <si>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</si>
  <si>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</si>
  <si>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</si>
  <si>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</si>
  <si>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</si>
  <si>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</si>
  <si>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</si>
  <si>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</si>
  <si>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</si>
  <si>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</si>
  <si>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</si>
  <si>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</si>
  <si>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</si>
  <si>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</si>
  <si>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</si>
  <si>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</si>
  <si>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</si>
  <si>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</si>
  <si>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</si>
  <si>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</si>
  <si>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</si>
  <si>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</si>
  <si>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</si>
  <si>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</si>
  <si>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</si>
  <si>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</si>
  <si>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</si>
  <si>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</si>
  <si>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</si>
  <si>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</si>
  <si>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</si>
  <si>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</si>
  <si>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</si>
  <si>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</si>
  <si>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</si>
  <si>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</si>
  <si>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</si>
  <si>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</si>
  <si>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</si>
  <si>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</si>
  <si>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</si>
  <si>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</si>
  <si>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</si>
  <si>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</si>
  <si>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</si>
  <si>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</si>
  <si>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</si>
  <si>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</si>
  <si>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</si>
  <si>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</si>
  <si>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</si>
  <si>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</si>
  <si>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</si>
  <si>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</si>
  <si>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</si>
  <si>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</si>
  <si>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</si>
  <si>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</si>
  <si>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</si>
  <si>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</si>
  <si>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</si>
  <si>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</si>
  <si>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</si>
  <si>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</si>
  <si>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</si>
  <si>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</si>
  <si>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</si>
  <si>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</si>
  <si>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</si>
  <si>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</si>
  <si>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</si>
  <si>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</si>
  <si>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</si>
  <si>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</si>
  <si>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</si>
  <si>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</si>
  <si>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</si>
  <si>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</si>
  <si>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</si>
  <si>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</si>
  <si>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</si>
  <si>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</si>
  <si>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</si>
  <si>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</si>
  <si>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</si>
  <si>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</si>
  <si>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</si>
  <si>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</si>
  <si>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</si>
  <si>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</si>
  <si>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</si>
  <si>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</si>
  <si>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</si>
  <si>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</si>
  <si>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</si>
  <si>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</si>
  <si>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</si>
  <si>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</si>
  <si>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</si>
  <si>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</si>
  <si>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</si>
  <si>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</si>
  <si>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</si>
  <si>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</si>
  <si>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</si>
  <si>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</si>
  <si>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</si>
  <si>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</si>
  <si>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</si>
  <si>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</si>
  <si>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</si>
  <si>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</si>
  <si>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</si>
  <si>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</si>
  <si>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</si>
  <si>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</si>
  <si>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</si>
  <si>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</si>
  <si>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</si>
  <si>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</si>
  <si>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</si>
  <si>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</si>
  <si>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</si>
  <si>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</si>
  <si>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</si>
  <si>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</si>
  <si>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</si>
  <si>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</si>
  <si>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</si>
  <si>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</si>
  <si>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</si>
  <si>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</si>
  <si>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</si>
  <si>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</si>
  <si>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</si>
  <si>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</si>
  <si>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</si>
  <si>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</si>
  <si>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</si>
  <si>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</si>
  <si>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</si>
  <si>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</si>
  <si>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</si>
  <si>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</si>
  <si>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</si>
  <si>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</si>
  <si>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</si>
  <si>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</si>
  <si>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</si>
  <si>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</si>
  <si>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</si>
  <si>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</si>
  <si>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</si>
  <si>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</si>
  <si>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</si>
  <si>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</si>
  <si>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</si>
  <si>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</si>
  <si>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</si>
  <si>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</si>
  <si>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</si>
  <si>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</si>
  <si>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</si>
  <si>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</si>
  <si>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</si>
  <si>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</si>
  <si>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</si>
  <si>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</si>
  <si>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</si>
  <si>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</si>
  <si>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</si>
  <si>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</si>
  <si>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</si>
  <si>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</si>
  <si>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</si>
  <si>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</si>
  <si>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</si>
  <si>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</si>
  <si>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</si>
  <si>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</si>
  <si>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</si>
  <si>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</si>
  <si>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</si>
  <si>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</si>
  <si>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</si>
  <si>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</si>
  <si>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</si>
  <si>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</si>
  <si>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</si>
  <si>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</si>
  <si>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</si>
  <si>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</si>
  <si>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</si>
  <si>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</si>
  <si>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</si>
  <si>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</si>
  <si>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</si>
  <si>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</si>
  <si>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</si>
  <si>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</si>
  <si>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</si>
  <si>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</si>
  <si>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</si>
  <si>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</si>
  <si>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</si>
  <si>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</si>
  <si>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</si>
  <si>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</si>
  <si>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</si>
  <si>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</si>
  <si>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</si>
  <si>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</si>
  <si>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</si>
  <si>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</si>
  <si>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</si>
  <si>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</si>
  <si>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</si>
  <si>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</si>
  <si>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</si>
  <si>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</si>
  <si>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</si>
  <si>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</si>
  <si>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</si>
  <si>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</si>
  <si>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</si>
  <si>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</si>
  <si>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</si>
  <si>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</si>
  <si>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</si>
  <si>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</si>
  <si>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</si>
  <si>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</si>
  <si>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</si>
  <si>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</si>
  <si>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</si>
  <si>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</si>
  <si>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</si>
  <si>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</si>
  <si>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</si>
  <si>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</si>
  <si>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</si>
  <si>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</si>
  <si>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</si>
  <si>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</si>
  <si>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</si>
  <si>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</si>
  <si>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</si>
  <si>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</si>
  <si>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</si>
  <si>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</si>
  <si>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</si>
  <si>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</si>
  <si>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</si>
  <si>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</si>
  <si>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</si>
  <si>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</si>
  <si>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</si>
  <si>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</si>
  <si>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</si>
  <si>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</si>
  <si>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</si>
  <si>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</si>
  <si>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</si>
  <si>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</si>
  <si>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</si>
  <si>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</si>
  <si>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</si>
  <si>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</si>
  <si>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</si>
  <si>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</si>
  <si>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</si>
  <si>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</si>
  <si>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</si>
  <si>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</si>
  <si>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</si>
  <si>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</si>
  <si>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</si>
  <si>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</si>
  <si>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</si>
  <si>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</si>
  <si>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</si>
  <si>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</si>
  <si>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</si>
  <si>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</si>
  <si>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</si>
  <si>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</si>
  <si>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</si>
  <si>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</si>
  <si>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</si>
  <si>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</si>
  <si>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</si>
  <si>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</si>
  <si>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</si>
  <si>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</si>
  <si>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</si>
  <si>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</si>
  <si>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</si>
  <si>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</si>
  <si>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</si>
  <si>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</si>
  <si>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</si>
  <si>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</si>
  <si>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</si>
  <si>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</si>
  <si>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</si>
  <si>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</si>
  <si>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</si>
  <si>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</si>
  <si>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</si>
  <si>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</si>
  <si>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</si>
  <si>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</si>
  <si>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</si>
  <si>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</si>
  <si>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</si>
  <si>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</si>
  <si>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</si>
  <si>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</si>
  <si>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</si>
  <si>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</si>
  <si>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</si>
  <si>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</si>
  <si>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</si>
  <si>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</si>
  <si>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</si>
  <si>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</si>
  <si>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</si>
  <si>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</si>
  <si>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</si>
  <si>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</si>
  <si>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</si>
  <si>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</si>
  <si>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</si>
  <si>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</si>
  <si>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</si>
  <si>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</si>
  <si>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</si>
  <si>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</si>
  <si>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</si>
  <si>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</si>
  <si>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</si>
  <si>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</si>
  <si>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</si>
  <si>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</si>
  <si>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</si>
  <si>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</si>
  <si>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</si>
  <si>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</si>
  <si>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</si>
  <si>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</si>
  <si>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</si>
  <si>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</si>
  <si>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</si>
  <si>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</si>
  <si>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</si>
  <si>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</si>
  <si>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</si>
  <si>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</si>
  <si>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</si>
  <si>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</si>
  <si>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</si>
  <si>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</si>
  <si>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</si>
  <si>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</si>
  <si>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</si>
  <si>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</si>
  <si>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</si>
  <si>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</si>
  <si>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</si>
  <si>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</si>
  <si>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</si>
  <si>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</si>
  <si>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</si>
  <si>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</si>
  <si>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</si>
  <si>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</si>
  <si>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</si>
  <si>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</si>
  <si>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</si>
  <si>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</si>
  <si>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</si>
  <si>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</si>
  <si>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</si>
  <si>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</si>
  <si>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</si>
  <si>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</si>
  <si>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</si>
  <si>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</si>
  <si>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</si>
  <si>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</si>
  <si>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</si>
  <si>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</si>
  <si>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</si>
  <si>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</si>
  <si>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</si>
  <si>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</si>
  <si>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</si>
  <si>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</si>
  <si>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</si>
  <si>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</si>
  <si>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</si>
  <si>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</si>
  <si>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</si>
  <si>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</si>
  <si>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</si>
  <si>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</si>
  <si>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</si>
  <si>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</si>
  <si>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</si>
  <si>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</si>
  <si>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</si>
  <si>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</si>
  <si>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</si>
  <si>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</si>
  <si>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</si>
  <si>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</si>
  <si>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</si>
  <si>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</si>
  <si>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</si>
  <si>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</si>
  <si>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</si>
  <si>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</si>
  <si>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</si>
  <si>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</si>
  <si>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</si>
  <si>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</si>
  <si>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</si>
  <si>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</si>
  <si>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</si>
  <si>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</si>
  <si>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</si>
  <si>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</si>
  <si>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</si>
  <si>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</si>
  <si>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</si>
  <si>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</si>
  <si>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</si>
  <si>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</si>
  <si>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</si>
  <si>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</si>
  <si>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</si>
  <si>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</si>
  <si>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</si>
  <si>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</si>
  <si>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</si>
  <si>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</si>
  <si>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</si>
  <si>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</si>
  <si>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</si>
  <si>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</si>
  <si>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</si>
  <si>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</si>
  <si>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</si>
  <si>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</si>
  <si>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</si>
  <si>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</si>
  <si>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</si>
  <si>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</si>
  <si>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</si>
  <si>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</si>
  <si>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</si>
  <si>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</si>
  <si>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</si>
  <si>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</si>
  <si>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</si>
  <si>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</si>
  <si>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</si>
  <si>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</si>
  <si>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</si>
  <si>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</si>
  <si>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</si>
  <si>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</si>
  <si>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</si>
  <si>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</si>
  <si>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</si>
  <si>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</si>
  <si>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</si>
  <si>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</si>
  <si>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</si>
  <si>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</si>
  <si>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</si>
  <si>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</si>
  <si>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</si>
  <si>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</si>
  <si>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</si>
  <si>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</si>
  <si>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</si>
  <si>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</si>
  <si>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</si>
  <si>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</si>
  <si>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</si>
  <si>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</si>
  <si>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</si>
  <si>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</si>
  <si>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</si>
  <si>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</si>
  <si>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</si>
  <si>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</si>
  <si>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</si>
  <si>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</si>
  <si>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</si>
  <si>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</si>
  <si>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</si>
  <si>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</si>
  <si>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</si>
  <si>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</si>
  <si>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</si>
  <si>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</si>
  <si>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</si>
  <si>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</si>
  <si>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</si>
  <si>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</si>
  <si>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</si>
  <si>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</si>
  <si>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</si>
  <si>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</si>
  <si>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</si>
  <si>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</si>
  <si>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</si>
  <si>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</si>
  <si>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</si>
  <si>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</si>
  <si>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</si>
  <si>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</si>
  <si>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</si>
  <si>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</si>
  <si>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</si>
  <si>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</si>
  <si>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</si>
  <si>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</si>
  <si>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</si>
  <si>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</si>
  <si>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</si>
  <si>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</si>
  <si>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</si>
  <si>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</si>
  <si>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</si>
  <si>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</si>
  <si>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</si>
  <si>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</si>
  <si>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</si>
  <si>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</si>
  <si>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</si>
  <si>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</si>
  <si>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</si>
  <si>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</si>
  <si>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</si>
  <si>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</si>
  <si>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</si>
  <si>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</si>
  <si>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</si>
  <si>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</si>
  <si>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</si>
  <si>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</si>
  <si>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</si>
  <si>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</si>
  <si>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</si>
  <si>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</si>
  <si>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</si>
  <si>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</si>
  <si>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</si>
  <si>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</si>
  <si>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</si>
  <si>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</si>
  <si>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</si>
  <si>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</si>
  <si>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</si>
  <si>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</si>
  <si>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</si>
  <si>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</si>
  <si>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</si>
  <si>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</si>
  <si>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</si>
  <si>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</si>
  <si>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</si>
  <si>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</si>
  <si>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</si>
  <si>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</si>
  <si>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</si>
  <si>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</si>
  <si>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</si>
  <si>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</si>
  <si>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</si>
  <si>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</si>
  <si>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</si>
  <si>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</si>
  <si>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</si>
  <si>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</si>
  <si>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</si>
  <si>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</si>
  <si>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</si>
  <si>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</si>
  <si>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</si>
  <si>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</si>
  <si>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</si>
  <si>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</si>
  <si>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</si>
  <si>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</si>
  <si>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</si>
  <si>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</si>
  <si>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</si>
  <si>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</si>
  <si>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</si>
  <si>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</si>
  <si>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</si>
  <si>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</si>
  <si>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</si>
  <si>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</si>
  <si>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</si>
  <si>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</si>
  <si>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</si>
  <si>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</si>
  <si>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</si>
  <si>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</si>
  <si>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</si>
  <si>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</si>
  <si>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</si>
  <si>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</si>
  <si>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</si>
  <si>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</si>
  <si>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</si>
  <si>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</si>
  <si>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</si>
  <si>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</si>
  <si>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</si>
  <si>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</si>
  <si>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</si>
  <si>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</si>
  <si>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</si>
  <si>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</si>
  <si>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</si>
  <si>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</si>
  <si>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</si>
  <si>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</si>
  <si>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</si>
  <si>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</si>
  <si>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</si>
  <si>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</si>
  <si>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</si>
  <si>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</si>
  <si>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</si>
  <si>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</si>
  <si>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</si>
  <si>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</si>
  <si>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</si>
  <si>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</si>
  <si>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</si>
  <si>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</si>
  <si>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</si>
  <si>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</si>
  <si>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</si>
  <si>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</si>
  <si>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</si>
  <si>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</si>
  <si>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</si>
  <si>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</si>
  <si>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</si>
  <si>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</si>
  <si>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</si>
  <si>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</si>
  <si>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</si>
  <si>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</si>
  <si>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</si>
  <si>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</si>
  <si>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</si>
  <si>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</si>
  <si>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</si>
  <si>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</si>
  <si>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</si>
  <si>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</si>
  <si>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</si>
  <si>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</si>
  <si>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</si>
  <si>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</si>
  <si>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</si>
  <si>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</si>
  <si>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</si>
  <si>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</si>
  <si>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</si>
  <si>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</si>
  <si>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</si>
  <si>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</si>
  <si>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</si>
  <si>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</si>
  <si>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</si>
  <si>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</si>
  <si>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</si>
  <si>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</si>
  <si>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</si>
  <si>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</si>
  <si>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</si>
  <si>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</si>
  <si>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</si>
  <si>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</si>
  <si>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</si>
  <si>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</si>
  <si>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</si>
  <si>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</si>
  <si>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</si>
  <si>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</si>
  <si>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</si>
  <si>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</si>
  <si>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</si>
  <si>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</si>
  <si>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</si>
  <si>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</si>
  <si>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</si>
  <si>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</si>
  <si>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</si>
  <si>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</si>
  <si>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</si>
  <si>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</si>
  <si>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</si>
  <si>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</si>
  <si>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</si>
  <si>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</si>
  <si>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</si>
  <si>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</si>
  <si>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</si>
  <si>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</si>
  <si>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</si>
  <si>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</si>
  <si>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</si>
  <si>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</si>
  <si>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</si>
  <si>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</si>
  <si>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</si>
  <si>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</si>
  <si>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</si>
  <si>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</si>
  <si>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</si>
  <si>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</si>
  <si>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</si>
  <si>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</si>
  <si>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</si>
  <si>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</si>
  <si>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</si>
  <si>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</si>
  <si>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</si>
  <si>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</si>
  <si>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</si>
  <si>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</si>
  <si>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</si>
  <si>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</si>
  <si>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</si>
  <si>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</si>
  <si>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</si>
  <si>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</si>
  <si>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</si>
  <si>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</si>
  <si>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</si>
  <si>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</si>
  <si>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</si>
  <si>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</si>
  <si>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</si>
  <si>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</si>
  <si>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</si>
  <si>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</si>
  <si>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</si>
  <si>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</si>
  <si>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</si>
  <si>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</si>
  <si>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</si>
  <si>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</si>
  <si>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</si>
  <si>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</si>
  <si>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</si>
  <si>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</si>
  <si>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</si>
  <si>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</si>
  <si>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</si>
  <si>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</si>
  <si>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</si>
  <si>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</si>
  <si>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</si>
  <si>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</si>
  <si>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</si>
  <si>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</si>
  <si>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</si>
  <si>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</si>
  <si>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</si>
  <si>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</si>
  <si>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</si>
  <si>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</si>
  <si>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</si>
  <si>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</si>
  <si>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</si>
  <si>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</si>
  <si>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</si>
  <si>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</si>
  <si>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</si>
  <si>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</si>
  <si>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</si>
  <si>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</si>
  <si>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</si>
  <si>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</si>
  <si>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</si>
  <si>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</si>
  <si>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</si>
  <si>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</si>
  <si>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</si>
  <si>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</si>
  <si>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</si>
  <si>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</si>
  <si>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</si>
  <si>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</si>
  <si>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</si>
  <si>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</si>
  <si>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</si>
  <si>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</si>
  <si>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</si>
  <si>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</si>
  <si>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</si>
  <si>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</si>
  <si>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</si>
  <si>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</si>
  <si>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</si>
  <si>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</si>
  <si>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</si>
  <si>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</si>
  <si>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</si>
  <si>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</si>
  <si>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</si>
  <si>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</si>
  <si>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</si>
  <si>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</si>
  <si>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</si>
  <si>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</si>
  <si>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</si>
  <si>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</si>
  <si>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</si>
  <si>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</si>
  <si>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</si>
  <si>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</si>
  <si>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</si>
  <si>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</si>
  <si>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</si>
  <si>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</si>
  <si>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</si>
  <si>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</si>
  <si>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</si>
  <si>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</si>
  <si>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</si>
  <si>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</si>
  <si>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</si>
  <si>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</si>
  <si>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</si>
  <si>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</si>
  <si>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</si>
  <si>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</si>
  <si>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</si>
  <si>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</si>
  <si>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</si>
  <si>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</si>
  <si>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</si>
  <si>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</si>
  <si>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</si>
  <si>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</si>
  <si>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</si>
  <si>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</si>
  <si>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</si>
  <si>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</si>
  <si>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</si>
  <si>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</si>
  <si>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</si>
  <si>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</si>
  <si>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</si>
  <si>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</si>
  <si>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</si>
  <si>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</si>
  <si>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</si>
  <si>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</si>
  <si>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</si>
  <si>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</si>
  <si>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</si>
  <si>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</si>
  <si>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</si>
  <si>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</si>
  <si>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</si>
  <si>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</si>
  <si>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</si>
  <si>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</si>
  <si>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</si>
  <si>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</si>
  <si>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</si>
  <si>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</si>
  <si>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</si>
  <si>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</si>
  <si>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</si>
  <si>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</si>
  <si>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</si>
  <si>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</si>
  <si>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</si>
  <si>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</si>
  <si>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</si>
  <si>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</si>
  <si>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</si>
  <si>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</si>
  <si>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</si>
  <si>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</si>
  <si>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</si>
  <si>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</si>
  <si>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</si>
  <si>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</si>
  <si>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</si>
  <si>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</si>
  <si>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</si>
  <si>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</si>
  <si>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</si>
  <si>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</si>
  <si>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</si>
  <si>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</si>
  <si>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</si>
  <si>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</si>
  <si>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</si>
  <si>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</si>
  <si>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</si>
  <si>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</si>
  <si>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</si>
  <si>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</si>
  <si>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</si>
  <si>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</si>
  <si>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</si>
  <si>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</si>
  <si>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</si>
  <si>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</si>
  <si>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</si>
  <si>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</si>
  <si>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</si>
  <si>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</si>
  <si>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</si>
  <si>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</si>
  <si>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</si>
  <si>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</si>
  <si>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</si>
  <si>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</si>
  <si>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</si>
  <si>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</si>
  <si>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</si>
  <si>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</si>
  <si>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</si>
  <si>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</si>
  <si>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</si>
  <si>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</si>
  <si>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</si>
  <si>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</si>
  <si>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</si>
  <si>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</si>
  <si>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</si>
  <si>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</si>
  <si>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</si>
  <si>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</si>
  <si>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</si>
  <si>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</si>
  <si>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</si>
  <si>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</si>
  <si>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</si>
  <si>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</si>
  <si>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</si>
  <si>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</si>
  <si>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</si>
  <si>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</si>
  <si>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</si>
  <si>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</si>
  <si>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</si>
  <si>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</si>
  <si>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</si>
  <si>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</si>
  <si>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</si>
  <si>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</si>
  <si>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</si>
  <si>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</si>
  <si>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</si>
  <si>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</si>
  <si>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</si>
  <si>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</si>
  <si>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</si>
  <si>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</si>
  <si>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</si>
  <si>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</si>
  <si>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</si>
  <si>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</si>
  <si>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</si>
  <si>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</si>
  <si>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</si>
  <si>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</si>
  <si>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</si>
  <si>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</si>
  <si>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</si>
  <si>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</si>
  <si>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</si>
  <si>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</si>
  <si>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</si>
  <si>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</si>
  <si>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</si>
  <si>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</si>
  <si>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</si>
  <si>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</si>
  <si>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</si>
  <si>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</si>
  <si>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</si>
  <si>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</si>
  <si>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</si>
  <si>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</si>
  <si>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</si>
  <si>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</si>
  <si>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</si>
  <si>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</si>
  <si>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</si>
  <si>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</si>
  <si>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</si>
  <si>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</si>
  <si>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</si>
  <si>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</si>
  <si>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</si>
  <si>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</si>
  <si>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</si>
  <si>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</si>
  <si>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</si>
  <si>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</si>
  <si>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</si>
  <si>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</si>
  <si>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</si>
  <si>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</si>
  <si>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</si>
  <si>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</si>
  <si>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</si>
  <si>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</si>
  <si>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</si>
  <si>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</si>
  <si>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</si>
  <si>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</si>
  <si>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</si>
  <si>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</si>
  <si>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</si>
  <si>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</si>
  <si>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</si>
  <si>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</si>
  <si>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</si>
  <si>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</si>
  <si>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</si>
  <si>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</si>
  <si>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</si>
  <si>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</si>
  <si>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</si>
  <si>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</si>
  <si>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</si>
  <si>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</si>
  <si>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</si>
  <si>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</si>
  <si>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</si>
  <si>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</si>
  <si>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</si>
  <si>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</si>
  <si>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</si>
  <si>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</si>
  <si>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</si>
  <si>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</si>
  <si>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</si>
  <si>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</si>
  <si>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</si>
  <si>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</si>
  <si>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</si>
  <si>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</si>
  <si>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</si>
  <si>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</si>
  <si>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</si>
  <si>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</si>
  <si>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</si>
  <si>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</si>
  <si>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</si>
  <si>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</si>
  <si>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</si>
  <si>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</si>
  <si>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</si>
  <si>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</si>
  <si>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</si>
  <si>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</si>
  <si>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</si>
  <si>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</si>
  <si>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</si>
  <si>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</si>
  <si>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</si>
  <si>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</si>
  <si>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</si>
  <si>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</si>
  <si>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</si>
  <si>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</si>
  <si>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</si>
  <si>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</si>
  <si>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</si>
  <si>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</si>
  <si>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</si>
  <si>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</si>
  <si>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</si>
  <si>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</si>
  <si>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</si>
  <si>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</si>
  <si>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</si>
  <si>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</si>
  <si>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</si>
  <si>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</si>
  <si>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</si>
  <si>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</si>
  <si>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</si>
  <si>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</si>
  <si>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</si>
  <si>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</si>
  <si>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</si>
  <si>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</si>
  <si>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</si>
  <si>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</si>
  <si>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</si>
  <si>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</si>
  <si>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</si>
  <si>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</si>
  <si>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</si>
  <si>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</si>
  <si>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</si>
  <si>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</si>
  <si>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</si>
  <si>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</si>
  <si>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</si>
  <si>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</si>
  <si>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</si>
  <si>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</si>
  <si>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</si>
  <si>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</si>
  <si>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</si>
  <si>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</si>
  <si>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</si>
  <si>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</si>
  <si>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</si>
  <si>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</si>
  <si>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</si>
  <si>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</si>
  <si>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</si>
  <si>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</si>
  <si>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</si>
  <si>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</si>
  <si>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</si>
  <si>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</si>
  <si>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</si>
  <si>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</si>
  <si>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</si>
  <si>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</si>
  <si>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</si>
  <si>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</si>
  <si>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</si>
  <si>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</si>
  <si>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</si>
  <si>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</si>
  <si>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</si>
  <si>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</si>
  <si>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</si>
  <si>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</si>
  <si>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</si>
  <si>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</si>
  <si>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</si>
  <si>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</si>
  <si>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</si>
  <si>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</si>
  <si>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</si>
  <si>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</si>
  <si>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</si>
  <si>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</si>
  <si>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</si>
  <si>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</si>
  <si>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</si>
  <si>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</si>
  <si>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</si>
  <si>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</si>
  <si>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</si>
  <si>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</si>
  <si>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</si>
  <si>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</si>
  <si>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</si>
  <si>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</si>
  <si>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</si>
  <si>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</si>
  <si>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</si>
  <si>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</si>
  <si>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</si>
  <si>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</si>
  <si>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</si>
  <si>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</si>
  <si>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</si>
  <si>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</si>
  <si>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</si>
  <si>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</si>
  <si>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</si>
  <si>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</si>
  <si>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</si>
  <si>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</si>
  <si>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</si>
  <si>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</si>
  <si>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</si>
  <si>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</si>
  <si>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</si>
  <si>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</si>
  <si>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</si>
  <si>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</si>
  <si>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</si>
  <si>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</si>
  <si>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</si>
  <si>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</si>
  <si>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</si>
  <si>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</si>
  <si>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</si>
  <si>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</si>
  <si>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</si>
  <si>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</si>
  <si>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</si>
  <si>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</si>
  <si>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</si>
  <si>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</si>
  <si>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</si>
  <si>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</si>
  <si>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</si>
  <si>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</si>
  <si>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</si>
  <si>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</si>
  <si>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</si>
  <si>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</si>
  <si>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</si>
  <si>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</si>
  <si>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</si>
  <si>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</si>
  <si>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</si>
  <si>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</si>
  <si>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</si>
  <si>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</si>
  <si>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</si>
  <si>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</si>
  <si>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</si>
  <si>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</si>
  <si>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</si>
  <si>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</si>
  <si>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</si>
  <si>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</si>
  <si>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</si>
  <si>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</si>
  <si>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</si>
  <si>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</si>
  <si>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</si>
  <si>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</si>
  <si>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</si>
  <si>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</si>
  <si>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</si>
  <si>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</si>
  <si>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</si>
  <si>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</si>
  <si>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</si>
  <si>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</si>
  <si>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</si>
  <si>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</si>
  <si>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</si>
  <si>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</si>
  <si>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</si>
  <si>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</si>
  <si>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</si>
  <si>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</si>
  <si>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</si>
  <si>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</si>
  <si>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</si>
  <si>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</si>
  <si>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</si>
  <si>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</si>
  <si>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</si>
  <si>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</si>
  <si>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</si>
  <si>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</si>
  <si>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</si>
  <si>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</si>
  <si>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</si>
  <si>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</si>
  <si>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</si>
  <si>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</si>
  <si>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</si>
  <si>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</si>
  <si>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</si>
  <si>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</si>
  <si>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</si>
  <si>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</si>
  <si>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</si>
  <si>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</si>
  <si>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</si>
  <si>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</si>
  <si>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</si>
  <si>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</si>
  <si>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</si>
  <si>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</si>
  <si>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</si>
  <si>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</si>
  <si>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</si>
  <si>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</si>
  <si>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</si>
  <si>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</si>
  <si>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</si>
  <si>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</si>
  <si>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</si>
  <si>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</si>
  <si>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</si>
  <si>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</si>
  <si>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</si>
  <si>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</si>
  <si>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</si>
  <si>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</si>
  <si>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</si>
  <si>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</si>
  <si>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</si>
  <si>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</si>
  <si>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</si>
  <si>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</si>
  <si>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</si>
  <si>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</si>
  <si>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</si>
  <si>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</si>
  <si>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</si>
  <si>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</si>
  <si>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</si>
  <si>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</si>
  <si>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</si>
  <si>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</si>
  <si>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</si>
  <si>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</si>
  <si>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</si>
  <si>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</si>
  <si>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</si>
  <si>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</si>
  <si>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</si>
  <si>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</si>
  <si>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</si>
  <si>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</si>
  <si>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</si>
  <si>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</si>
  <si>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</si>
  <si>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</si>
  <si>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</si>
  <si>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</si>
  <si>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</si>
  <si>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</si>
  <si>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</si>
  <si>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</si>
  <si>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</si>
  <si>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</si>
  <si>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</si>
  <si>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</si>
  <si>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</si>
  <si>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</si>
  <si>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</si>
  <si>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</si>
  <si>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</si>
  <si>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</si>
  <si>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</si>
  <si>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</si>
  <si>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</si>
  <si>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</si>
  <si>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</si>
  <si>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</si>
  <si>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</si>
  <si>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</si>
  <si>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</si>
  <si>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</si>
  <si>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</si>
  <si>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</si>
  <si>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</si>
  <si>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</si>
  <si>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</si>
  <si>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</si>
  <si>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</si>
  <si>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</si>
  <si>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</si>
  <si>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</si>
  <si>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</si>
  <si>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</si>
  <si>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</si>
  <si>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</si>
  <si>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</si>
  <si>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</si>
  <si>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</si>
  <si>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</si>
  <si>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</si>
  <si>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</si>
  <si>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</si>
  <si>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</si>
  <si>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</si>
  <si>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</si>
  <si>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</si>
  <si>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</si>
  <si>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</si>
  <si>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</si>
  <si>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</si>
  <si>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</si>
  <si>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</si>
  <si>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</si>
  <si>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</si>
  <si>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</si>
  <si>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</si>
  <si>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</si>
  <si>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</si>
  <si>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</si>
  <si>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</si>
  <si>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</si>
  <si>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</si>
  <si>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</si>
  <si>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</si>
  <si>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</si>
  <si>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</si>
  <si>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</si>
  <si>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</si>
  <si>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</si>
  <si>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</si>
  <si>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</si>
  <si>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</si>
  <si>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</si>
  <si>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</si>
  <si>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</si>
  <si>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</si>
  <si>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</si>
  <si>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</si>
  <si>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</si>
  <si>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</si>
  <si>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</si>
  <si>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</si>
  <si>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</si>
  <si>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</si>
  <si>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</si>
  <si>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</si>
  <si>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</si>
  <si>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</si>
  <si>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</si>
  <si>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</si>
  <si>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</si>
  <si>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</si>
  <si>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</si>
  <si>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</si>
  <si>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</si>
  <si>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</si>
  <si>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</si>
  <si>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</si>
  <si>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</si>
  <si>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</si>
  <si>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</si>
  <si>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</si>
  <si>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</si>
  <si>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</si>
  <si>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</si>
  <si>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</si>
  <si>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</si>
  <si>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</si>
  <si>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</si>
  <si>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</si>
  <si>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</si>
  <si>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</si>
  <si>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</si>
  <si>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</si>
  <si>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</si>
  <si>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</si>
  <si>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</si>
  <si>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</si>
  <si>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</si>
  <si>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</si>
  <si>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</si>
  <si>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</si>
  <si>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</si>
  <si>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</si>
  <si>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</si>
  <si>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</si>
  <si>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</si>
  <si>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</si>
  <si>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</si>
  <si>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</si>
  <si>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</si>
  <si>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</si>
  <si>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</si>
  <si>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</si>
  <si>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</si>
  <si>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</si>
  <si>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</si>
  <si>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</si>
  <si>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</si>
  <si>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</si>
  <si>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</si>
  <si>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</si>
  <si>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</si>
  <si>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</si>
  <si>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</si>
  <si>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</si>
  <si>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</si>
  <si>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</si>
  <si>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</si>
  <si>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</si>
  <si>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</si>
  <si>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</si>
  <si>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</si>
  <si>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</si>
  <si>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</si>
  <si>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</si>
  <si>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</si>
  <si>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</si>
  <si>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</si>
  <si>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</si>
  <si>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</si>
  <si>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</si>
  <si>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</si>
  <si>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</si>
  <si>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</si>
  <si>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</si>
  <si>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</si>
  <si>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</si>
  <si>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</si>
  <si>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</si>
  <si>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</si>
  <si>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</si>
  <si>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</si>
  <si>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</si>
  <si>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</si>
  <si>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</si>
  <si>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</si>
  <si>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</si>
  <si>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</si>
  <si>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</si>
  <si>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</si>
  <si>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</si>
  <si>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</si>
  <si>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</si>
  <si>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</si>
  <si>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</si>
  <si>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</si>
  <si>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</si>
  <si>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</si>
  <si>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</si>
  <si>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</si>
  <si>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</si>
  <si>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</si>
  <si>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</si>
  <si>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</si>
  <si>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</si>
  <si>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</si>
  <si>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</si>
  <si>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</si>
  <si>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</si>
  <si>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</si>
  <si>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</si>
  <si>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</si>
  <si>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</si>
  <si>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</si>
  <si>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</si>
  <si>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</si>
  <si>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</si>
  <si>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</si>
  <si>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</si>
  <si>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</si>
  <si>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</si>
  <si>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</si>
  <si>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</si>
  <si>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</si>
  <si>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</si>
  <si>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</si>
  <si>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</si>
  <si>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</si>
  <si>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</si>
  <si>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</si>
  <si>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</si>
  <si>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</si>
  <si>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</si>
  <si>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</si>
  <si>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</si>
  <si>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</si>
  <si>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</si>
  <si>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</si>
  <si>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</si>
  <si>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</si>
  <si>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</si>
  <si>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</si>
  <si>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</si>
  <si>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</si>
  <si>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</si>
  <si>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</si>
  <si>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</si>
  <si>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</si>
  <si>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</si>
  <si>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</si>
  <si>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</si>
  <si>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</si>
  <si>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</si>
  <si>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</si>
  <si>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</si>
  <si>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</si>
  <si>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</si>
  <si>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</si>
  <si>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</si>
  <si>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</si>
  <si>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</si>
  <si>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</si>
  <si>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</si>
  <si>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</si>
  <si>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</si>
  <si>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</si>
  <si>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</si>
  <si>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</si>
  <si>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</si>
  <si>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</si>
  <si>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</si>
  <si>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</si>
  <si>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</si>
  <si>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</si>
  <si>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</si>
  <si>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</si>
  <si>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</si>
  <si>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</si>
  <si>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</si>
  <si>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</si>
  <si>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</si>
  <si>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</si>
  <si>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</si>
  <si>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</si>
  <si>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</si>
  <si>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</si>
  <si>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</si>
  <si>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</si>
  <si>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</si>
  <si>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</si>
  <si>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</si>
  <si>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</si>
  <si>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</si>
  <si>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</si>
  <si>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</si>
  <si>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</si>
  <si>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</si>
  <si>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</si>
  <si>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</si>
  <si>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</si>
  <si>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</si>
  <si>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</si>
  <si>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</si>
  <si>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</si>
  <si>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</si>
  <si>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</si>
  <si>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</si>
  <si>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</si>
  <si>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</si>
  <si>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</si>
  <si>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</si>
  <si>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</si>
  <si>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</si>
  <si>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</si>
  <si>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</si>
  <si>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</si>
  <si>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</si>
  <si>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</si>
  <si>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</si>
  <si>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</si>
  <si>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</si>
  <si>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</si>
  <si>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</si>
  <si>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</si>
  <si>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</si>
  <si>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</si>
  <si>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</si>
  <si>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</si>
  <si>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</si>
  <si>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</si>
  <si>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</si>
  <si>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</si>
  <si>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</si>
  <si>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</si>
  <si>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</si>
  <si>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</si>
  <si>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</si>
  <si>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</si>
  <si>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</si>
  <si>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</si>
  <si>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</si>
  <si>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</si>
  <si>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</si>
  <si>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</si>
  <si>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</si>
  <si>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</si>
  <si>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</si>
  <si>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</si>
  <si>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</si>
  <si>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</si>
  <si>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</si>
  <si>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</si>
  <si>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</si>
  <si>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</si>
  <si>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</si>
  <si>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</si>
  <si>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</si>
  <si>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</si>
  <si>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</si>
  <si>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</si>
  <si>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</si>
  <si>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</si>
  <si>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</si>
  <si>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</si>
  <si>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</si>
  <si>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</si>
  <si>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</si>
  <si>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</si>
  <si>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</si>
  <si>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</si>
  <si>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</si>
  <si>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</si>
  <si>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</si>
  <si>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</si>
  <si>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</si>
  <si>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</si>
  <si>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</si>
  <si>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</si>
  <si>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</si>
  <si>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</si>
  <si>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</si>
  <si>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</si>
  <si>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</si>
  <si>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</si>
  <si>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</si>
  <si>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</si>
  <si>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</si>
  <si>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</si>
  <si>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</si>
  <si>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</si>
  <si>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</si>
  <si>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</si>
  <si>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</si>
  <si>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</si>
  <si>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</si>
  <si>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</si>
  <si>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</si>
  <si>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</si>
  <si>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</si>
  <si>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</si>
  <si>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</si>
  <si>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</si>
  <si>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</si>
  <si>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</si>
  <si>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</si>
  <si>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</si>
  <si>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</si>
  <si>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</si>
  <si>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</si>
  <si>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</si>
  <si>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</si>
  <si>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</si>
  <si>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</si>
  <si>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</si>
  <si>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</si>
  <si>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</si>
  <si>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</si>
  <si>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</si>
  <si>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</si>
  <si>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</si>
  <si>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</si>
  <si>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</si>
  <si>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</si>
  <si>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</si>
  <si>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</si>
  <si>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</si>
  <si>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</si>
  <si>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</si>
  <si>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</si>
  <si>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</si>
  <si>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</si>
  <si>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</si>
  <si>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</si>
  <si>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</si>
  <si>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</si>
  <si>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</si>
  <si>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</si>
  <si>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</si>
  <si>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</si>
  <si>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</si>
  <si>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</si>
  <si>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</si>
  <si>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</si>
  <si>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</si>
  <si>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</si>
  <si>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</si>
  <si>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</si>
  <si>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</si>
  <si>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</si>
  <si>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</si>
  <si>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</si>
  <si>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</si>
  <si>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</si>
  <si>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</si>
  <si>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</si>
  <si>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</si>
  <si>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</si>
  <si>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</si>
  <si>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</si>
  <si>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</si>
  <si>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</si>
  <si>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</si>
  <si>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</si>
  <si>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</si>
  <si>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</si>
  <si>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</si>
  <si>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</si>
  <si>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</si>
  <si>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</si>
  <si>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</si>
  <si>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</si>
  <si>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</si>
  <si>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</si>
  <si>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</si>
  <si>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</si>
  <si>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</si>
  <si>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</si>
  <si>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</si>
  <si>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</si>
  <si>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</si>
  <si>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</si>
  <si>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</si>
  <si>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</si>
  <si>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</si>
  <si>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</si>
  <si>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</si>
  <si>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</si>
  <si>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</si>
  <si>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</si>
  <si>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</si>
  <si>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</si>
  <si>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</si>
  <si>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</si>
  <si>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</si>
  <si>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</si>
  <si>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</si>
  <si>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</si>
  <si>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</si>
  <si>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</si>
  <si>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</si>
  <si>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</si>
  <si>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</si>
  <si>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</si>
  <si>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</si>
  <si>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</si>
  <si>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</si>
  <si>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</si>
  <si>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</si>
  <si>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</si>
  <si>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</si>
  <si>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</si>
  <si>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</si>
  <si>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</si>
  <si>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</si>
  <si>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</si>
  <si>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</si>
  <si>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</si>
  <si>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</si>
  <si>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</si>
  <si>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</si>
  <si>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</si>
  <si>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</si>
  <si>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</si>
  <si>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</si>
  <si>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</si>
  <si>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</si>
  <si>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</si>
  <si>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</si>
  <si>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</si>
  <si>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</si>
  <si>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</si>
  <si>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</si>
  <si>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</si>
  <si>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</si>
  <si>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</si>
  <si>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</si>
  <si>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</si>
  <si>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</si>
  <si>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</si>
  <si>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</si>
  <si>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</si>
  <si>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</si>
  <si>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</si>
  <si>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</si>
  <si>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</si>
  <si>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</si>
  <si>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</si>
  <si>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</si>
  <si>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</si>
  <si>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</si>
  <si>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</si>
  <si>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</si>
  <si>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</si>
  <si>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</si>
  <si>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</si>
  <si>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</si>
  <si>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</si>
  <si>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</si>
  <si>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</si>
  <si>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</si>
  <si>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</si>
  <si>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</si>
  <si>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</si>
  <si>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</si>
  <si>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</si>
  <si>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</si>
  <si>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</si>
  <si>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</si>
  <si>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</si>
  <si>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</si>
  <si>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</si>
  <si>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</si>
  <si>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</si>
  <si>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</si>
  <si>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</si>
  <si>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</si>
  <si>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</si>
  <si>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</si>
  <si>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</si>
  <si>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</si>
  <si>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</si>
  <si>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</si>
  <si>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</si>
  <si>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</si>
  <si>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</si>
  <si>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</si>
  <si>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</si>
  <si>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</si>
  <si>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</si>
  <si>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</si>
  <si>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</si>
  <si>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</si>
  <si>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</si>
  <si>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</si>
  <si>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</si>
  <si>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</si>
  <si>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</si>
  <si>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</si>
  <si>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</si>
  <si>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</si>
  <si>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</si>
  <si>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</si>
  <si>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</si>
  <si>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</si>
  <si>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</si>
  <si>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</si>
  <si>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</si>
  <si>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</si>
  <si>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</si>
  <si>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</si>
  <si>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</si>
  <si>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</si>
  <si>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</si>
  <si>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</si>
  <si>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</si>
  <si>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</si>
  <si>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</si>
  <si>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</si>
  <si>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</si>
  <si>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</si>
  <si>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</si>
  <si>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</si>
  <si>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</si>
  <si>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</si>
  <si>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</si>
  <si>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</si>
  <si>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</si>
  <si>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</si>
  <si>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</si>
  <si>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</si>
  <si>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</si>
  <si>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</si>
  <si>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</si>
  <si>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</si>
  <si>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</si>
  <si>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</si>
  <si>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</si>
  <si>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</si>
  <si>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</si>
  <si>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</si>
  <si>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</si>
  <si>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</si>
  <si>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</si>
  <si>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</si>
  <si>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</si>
  <si>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</si>
  <si>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</si>
  <si>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</si>
  <si>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</si>
  <si>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</si>
  <si>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</si>
  <si>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</si>
  <si>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</si>
  <si>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</si>
  <si>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</si>
  <si>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</si>
  <si>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</si>
  <si>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</si>
  <si>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</si>
  <si>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</si>
  <si>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</si>
  <si>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</si>
  <si>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</si>
  <si>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</si>
  <si>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</si>
  <si>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</si>
  <si>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</si>
  <si>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</si>
  <si>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</si>
  <si>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</si>
  <si>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</si>
  <si>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</si>
  <si>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</si>
  <si>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</si>
  <si>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</si>
  <si>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</si>
  <si>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</si>
  <si>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</si>
  <si>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</si>
  <si>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</si>
  <si>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</si>
  <si>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</si>
  <si>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</si>
  <si>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</si>
  <si>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</si>
  <si>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</si>
  <si>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</si>
  <si>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</si>
  <si>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</si>
  <si>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</si>
  <si>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</si>
  <si>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</si>
  <si>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</si>
  <si>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</si>
  <si>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</si>
  <si>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</si>
  <si>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</si>
  <si>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</si>
  <si>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</si>
  <si>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</si>
  <si>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</si>
  <si>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</si>
  <si>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</si>
  <si>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</si>
  <si>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</si>
  <si>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</si>
  <si>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</si>
  <si>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</si>
  <si>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</si>
  <si>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</si>
  <si>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</si>
  <si>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</si>
  <si>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</si>
  <si>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</si>
  <si>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</si>
  <si>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</si>
  <si>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</si>
  <si>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</si>
  <si>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</si>
  <si>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</si>
  <si>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</si>
  <si>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</si>
  <si>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</si>
  <si>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</si>
  <si>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</si>
  <si>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</si>
  <si>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</si>
  <si>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</si>
  <si>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</si>
  <si>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</si>
  <si>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</si>
  <si>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</si>
  <si>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</si>
  <si>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</si>
  <si>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</si>
  <si>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</si>
  <si>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</si>
  <si>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</si>
  <si>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</si>
  <si>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</si>
  <si>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</si>
  <si>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</si>
  <si>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</si>
  <si>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</si>
  <si>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</si>
  <si>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</si>
  <si>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</si>
  <si>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</si>
  <si>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</si>
  <si>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</si>
  <si>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</si>
  <si>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</si>
  <si>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</si>
  <si>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</si>
  <si>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</si>
  <si>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</si>
  <si>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</si>
  <si>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</si>
  <si>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</si>
  <si>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</si>
  <si>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</si>
  <si>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</si>
  <si>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</si>
  <si>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</si>
  <si>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</si>
  <si>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</si>
  <si>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</si>
  <si>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</si>
  <si>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</si>
  <si>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</si>
  <si>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</si>
  <si>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</si>
  <si>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</si>
  <si>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</si>
  <si>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</si>
  <si>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</si>
  <si>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</si>
  <si>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</si>
  <si>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</si>
  <si>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</si>
  <si>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</si>
  <si>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</si>
  <si>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</si>
  <si>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</si>
  <si>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</si>
  <si>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</si>
  <si>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</si>
  <si>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</si>
  <si>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</si>
  <si>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</si>
  <si>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</si>
  <si>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</si>
  <si>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</si>
  <si>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</si>
  <si>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</si>
  <si>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</si>
  <si>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</si>
  <si>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</si>
  <si>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</si>
  <si>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</si>
  <si>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</si>
  <si>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</si>
  <si>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</si>
  <si>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</si>
  <si>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</si>
  <si>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</si>
  <si>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</si>
  <si>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</si>
  <si>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</si>
  <si>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</si>
  <si>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</si>
  <si>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</si>
  <si>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</si>
  <si>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</si>
  <si>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</si>
  <si>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</si>
  <si>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</si>
  <si>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</si>
  <si>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</si>
  <si>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</si>
  <si>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</si>
  <si>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</si>
  <si>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</si>
  <si>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</si>
  <si>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</si>
  <si>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</si>
  <si>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</si>
  <si>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</si>
  <si>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</si>
  <si>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</si>
  <si>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</si>
  <si>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</si>
  <si>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</si>
  <si>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</si>
  <si>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</si>
  <si>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</si>
  <si>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</si>
  <si>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</si>
  <si>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</si>
  <si>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</si>
  <si>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</si>
  <si>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</si>
  <si>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</si>
  <si>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</si>
  <si>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</si>
  <si>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</si>
  <si>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</si>
  <si>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</si>
  <si>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</si>
  <si>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</si>
  <si>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</si>
  <si>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</si>
  <si>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</si>
  <si>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</si>
  <si>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</si>
  <si>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</si>
  <si>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</si>
  <si>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</si>
  <si>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</si>
  <si>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</si>
  <si>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</si>
  <si>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</si>
  <si>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</si>
  <si>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</si>
  <si>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</si>
  <si>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</si>
  <si>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</si>
  <si>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</si>
  <si>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</si>
  <si>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</si>
  <si>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</si>
  <si>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</si>
  <si>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</si>
  <si>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</si>
  <si>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</si>
  <si>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</si>
  <si>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</si>
  <si>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</si>
  <si>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</si>
  <si>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</si>
  <si>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</si>
  <si>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</si>
  <si>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</si>
  <si>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</si>
  <si>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</si>
  <si>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</si>
  <si>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</si>
  <si>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</si>
  <si>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</si>
  <si>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</si>
  <si>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</si>
  <si>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</si>
  <si>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</si>
  <si>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</si>
  <si>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</si>
  <si>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</si>
  <si>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</si>
  <si>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</si>
  <si>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</si>
  <si>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</si>
  <si>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</si>
  <si>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</si>
  <si>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</si>
  <si>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</si>
  <si>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</si>
  <si>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</si>
  <si>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</si>
  <si>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</si>
  <si>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</si>
  <si>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</si>
  <si>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</si>
  <si>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</si>
  <si>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</si>
  <si>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</si>
  <si>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</si>
  <si>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</si>
  <si>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</si>
  <si>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</si>
  <si>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</si>
  <si>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</si>
  <si>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</si>
  <si>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</si>
  <si>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</si>
  <si>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</si>
  <si>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</si>
  <si>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</si>
  <si>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</si>
  <si>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</si>
  <si>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</si>
  <si>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</si>
  <si>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</si>
  <si>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</si>
  <si>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</si>
  <si>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</si>
  <si>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</si>
  <si>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</si>
  <si>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</si>
  <si>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</si>
  <si>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</si>
  <si>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</si>
  <si>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</si>
  <si>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</si>
  <si>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</si>
  <si>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</si>
  <si>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</si>
  <si>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</si>
  <si>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</si>
  <si>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</si>
  <si>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</si>
  <si>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</si>
  <si>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</si>
  <si>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</si>
  <si>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</si>
  <si>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</si>
  <si>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</si>
  <si>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</si>
  <si>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</si>
  <si>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</si>
  <si>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</si>
  <si>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</si>
  <si>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</si>
  <si>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</si>
  <si>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</si>
  <si>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</si>
  <si>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</si>
  <si>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</si>
  <si>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</si>
  <si>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</si>
  <si>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</si>
  <si>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</si>
  <si>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</si>
  <si>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</si>
  <si>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</si>
  <si>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</si>
  <si>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</si>
  <si>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</si>
  <si>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</si>
  <si>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</si>
  <si>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</si>
  <si>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</si>
  <si>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</si>
  <si>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</si>
  <si>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</si>
  <si>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</si>
  <si>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</si>
  <si>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</si>
  <si>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</si>
  <si>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</si>
  <si>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</si>
  <si>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</si>
  <si>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</si>
  <si>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</si>
  <si>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</si>
  <si>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</si>
  <si>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</si>
  <si>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</si>
  <si>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</si>
  <si>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</si>
  <si>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</si>
  <si>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</si>
  <si>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</si>
  <si>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</si>
  <si>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</si>
  <si>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</si>
  <si>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</si>
  <si>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</si>
  <si>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</si>
  <si>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</si>
  <si>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</si>
  <si>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</si>
  <si>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</si>
  <si>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</si>
  <si>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</si>
  <si>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</si>
  <si>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</si>
  <si>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</si>
  <si>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</si>
  <si>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</si>
  <si>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</si>
  <si>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</si>
  <si>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</si>
  <si>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</si>
  <si>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</si>
  <si>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</si>
  <si>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</si>
  <si>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</si>
  <si>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</si>
  <si>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</si>
  <si>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</si>
  <si>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</si>
  <si>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</si>
  <si>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</si>
  <si>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</si>
  <si>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</si>
  <si>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</si>
  <si>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</si>
  <si>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</si>
  <si>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</si>
  <si>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</si>
  <si>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</si>
  <si>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</si>
  <si>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</si>
  <si>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</si>
  <si>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</si>
  <si>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</si>
  <si>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</si>
  <si>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</si>
  <si>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</si>
  <si>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</si>
  <si>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</si>
  <si>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</si>
  <si>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</si>
  <si>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</si>
  <si>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</si>
  <si>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</si>
  <si>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</si>
  <si>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</si>
  <si>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</si>
  <si>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</si>
  <si>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</si>
  <si>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</si>
  <si>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</si>
  <si>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</si>
  <si>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</si>
  <si>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</si>
  <si>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</si>
  <si>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</si>
  <si>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</si>
  <si>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</si>
  <si>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</si>
  <si>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</si>
  <si>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</si>
  <si>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</si>
  <si>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</si>
  <si>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</si>
  <si>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</si>
  <si>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</si>
  <si>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</si>
  <si>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</si>
  <si>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</si>
  <si>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</si>
  <si>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</si>
  <si>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</si>
  <si>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</si>
  <si>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</si>
  <si>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</si>
  <si>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</si>
  <si>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</si>
  <si>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</si>
  <si>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</si>
  <si>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</si>
  <si>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</si>
  <si>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</si>
  <si>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</si>
  <si>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</si>
  <si>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</si>
  <si>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</si>
  <si>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</si>
  <si>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</si>
  <si>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</si>
  <si>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</si>
  <si>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</si>
  <si>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</si>
  <si>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</si>
  <si>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</si>
  <si>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</si>
  <si>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</si>
  <si>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</si>
  <si>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</si>
  <si>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</si>
  <si>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</si>
  <si>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</si>
  <si>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</si>
  <si>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</si>
  <si>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</si>
  <si>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</si>
  <si>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</si>
  <si>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</si>
  <si>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</si>
  <si>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</si>
  <si>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</si>
  <si>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</si>
  <si>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</si>
  <si>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</si>
  <si>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</si>
  <si>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</si>
  <si>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</si>
  <si>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</si>
  <si>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</si>
  <si>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</si>
  <si>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</si>
  <si>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</si>
  <si>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</si>
  <si>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</si>
  <si>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</si>
  <si>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</si>
  <si>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</si>
  <si>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</si>
  <si>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</si>
  <si>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</si>
  <si>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</si>
  <si>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</si>
  <si>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</si>
  <si>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</si>
  <si>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</si>
  <si>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</si>
  <si>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</si>
  <si>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</si>
  <si>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</si>
  <si>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</si>
  <si>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</si>
  <si>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</si>
  <si>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</si>
  <si>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</si>
  <si>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</si>
  <si>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</si>
  <si>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</si>
  <si>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</si>
  <si>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</si>
  <si>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</si>
  <si>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</si>
  <si>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</si>
  <si>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</si>
  <si>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</si>
  <si>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</si>
  <si>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</si>
  <si>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</si>
  <si>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</si>
  <si>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</si>
  <si>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</si>
  <si>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</si>
  <si>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</si>
  <si>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</si>
  <si>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</si>
  <si>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</si>
  <si>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</si>
  <si>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</si>
  <si>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</si>
  <si>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</si>
  <si>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</si>
  <si>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</si>
  <si>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</si>
  <si>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</si>
  <si>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</si>
  <si>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</si>
  <si>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</si>
  <si>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</si>
  <si>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</si>
  <si>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</si>
  <si>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</si>
  <si>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</si>
  <si>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</si>
  <si>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</si>
  <si>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</si>
  <si>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</si>
  <si>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</si>
  <si>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</si>
  <si>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</si>
  <si>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</si>
  <si>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</si>
  <si>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</si>
  <si>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</si>
  <si>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</si>
  <si>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</si>
  <si>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</si>
  <si>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</si>
  <si>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</si>
  <si>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</si>
  <si>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</si>
  <si>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</si>
  <si>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</si>
  <si>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</si>
  <si>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</si>
  <si>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</si>
  <si>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</si>
  <si>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</si>
  <si>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</si>
  <si>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</si>
  <si>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</si>
  <si>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</si>
  <si>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</si>
  <si>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</si>
  <si>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</si>
  <si>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</si>
  <si>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</si>
  <si>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</si>
  <si>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</si>
  <si>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</si>
  <si>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</si>
  <si>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</si>
  <si>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</si>
  <si>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</si>
  <si>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</si>
  <si>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</si>
  <si>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</si>
  <si>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</si>
  <si>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</si>
  <si>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</si>
  <si>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</si>
  <si>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</si>
  <si>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</si>
  <si>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</si>
  <si>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</si>
  <si>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</si>
  <si>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</si>
  <si>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</si>
  <si>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</si>
  <si>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</si>
  <si>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</si>
  <si>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</si>
  <si>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</si>
  <si>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</si>
  <si>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</si>
  <si>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</si>
  <si>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</si>
  <si>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</si>
  <si>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</si>
  <si>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</si>
  <si>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</si>
  <si>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</si>
  <si>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</si>
  <si>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</si>
  <si>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</si>
  <si>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</si>
  <si>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</si>
  <si>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</si>
  <si>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</si>
  <si>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</si>
  <si>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</si>
  <si>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</si>
  <si>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</si>
  <si>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</si>
  <si>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</si>
  <si>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</si>
  <si>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</si>
  <si>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</si>
  <si>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</si>
  <si>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</si>
  <si>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</si>
  <si>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</si>
  <si>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</si>
  <si>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</si>
  <si>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</si>
  <si>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</si>
  <si>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</si>
  <si>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</si>
  <si>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</si>
  <si>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</si>
  <si>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</si>
  <si>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</si>
  <si>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</si>
  <si>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</si>
  <si>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</si>
  <si>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</si>
  <si>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</si>
  <si>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</si>
  <si>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</si>
  <si>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</si>
  <si>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</si>
  <si>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</si>
  <si>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</si>
  <si>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</si>
  <si>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</si>
  <si>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</si>
  <si>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</si>
  <si>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</si>
  <si>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</si>
  <si>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</si>
  <si>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</si>
  <si>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</si>
  <si>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</si>
  <si>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</si>
  <si>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</si>
  <si>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</si>
  <si>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</si>
  <si>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</si>
  <si>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</si>
  <si>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</si>
  <si>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</si>
  <si>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</si>
  <si>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</si>
  <si>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</si>
  <si>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</si>
  <si>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</si>
  <si>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</si>
  <si>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</si>
  <si>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</si>
  <si>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</si>
  <si>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</si>
  <si>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</si>
  <si>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</si>
  <si>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</si>
  <si>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</si>
  <si>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</si>
  <si>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</si>
  <si>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</si>
  <si>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</si>
  <si>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</si>
  <si>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</si>
  <si>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</si>
  <si>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</si>
  <si>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</si>
  <si>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</si>
  <si>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</si>
  <si>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</si>
  <si>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</si>
  <si>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</si>
  <si>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</si>
  <si>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</si>
  <si>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</si>
  <si>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</si>
  <si>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</si>
  <si>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</si>
  <si>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</si>
  <si>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</si>
  <si>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</si>
  <si>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</si>
  <si>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</si>
  <si>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</si>
  <si>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</si>
  <si>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</si>
  <si>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</si>
  <si>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</si>
  <si>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</si>
  <si>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</si>
  <si>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</si>
  <si>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</si>
  <si>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</si>
  <si>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</si>
  <si>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</si>
  <si>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</si>
  <si>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</si>
  <si>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</si>
  <si>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</si>
  <si>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</si>
  <si>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</si>
  <si>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</si>
  <si>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</si>
  <si>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</si>
  <si>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</si>
  <si>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</si>
  <si>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</si>
  <si>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</si>
  <si>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</si>
  <si>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</si>
  <si>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</si>
  <si>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</si>
  <si>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</si>
  <si>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</si>
  <si>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</si>
  <si>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</si>
  <si>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</si>
  <si>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</si>
  <si>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</si>
  <si>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</si>
  <si>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</si>
  <si>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</si>
  <si>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</si>
  <si>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</si>
  <si>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</si>
  <si>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</si>
  <si>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</si>
  <si>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</si>
  <si>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</si>
  <si>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</si>
  <si>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</si>
  <si>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</si>
  <si>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</si>
  <si>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</si>
  <si>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</si>
  <si>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</si>
  <si>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</si>
  <si>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</si>
  <si>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</si>
  <si>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</si>
  <si>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</si>
  <si>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</si>
  <si>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</si>
  <si>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</si>
  <si>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</si>
  <si>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</si>
  <si>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</si>
  <si>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</si>
  <si>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</si>
  <si>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</si>
  <si>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</si>
  <si>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</si>
  <si>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</si>
  <si>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</si>
  <si>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</si>
  <si>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</si>
  <si>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</si>
  <si>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</si>
  <si>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</si>
  <si>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</si>
  <si>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</si>
  <si>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</si>
  <si>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</si>
  <si>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</si>
  <si>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</si>
  <si>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</si>
  <si>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</si>
  <si>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</si>
  <si>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</si>
  <si>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</si>
  <si>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</si>
  <si>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</si>
  <si>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</si>
  <si>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</si>
  <si>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</si>
  <si>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</si>
  <si>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</si>
  <si>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</si>
  <si>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</si>
  <si>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</si>
  <si>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</si>
  <si>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</si>
  <si>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</si>
  <si>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</si>
  <si>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</si>
  <si>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</si>
  <si>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</si>
  <si>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</si>
  <si>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</si>
  <si>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</si>
  <si>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</si>
  <si>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</si>
  <si>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</si>
  <si>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</si>
  <si>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</si>
  <si>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</si>
  <si>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</si>
  <si>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</si>
  <si>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</si>
  <si>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</si>
  <si>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</si>
  <si>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</si>
  <si>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</si>
  <si>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</si>
  <si>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</si>
  <si>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</si>
  <si>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</si>
  <si>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</si>
  <si>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</si>
  <si>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</si>
  <si>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</si>
  <si>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</si>
  <si>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</si>
  <si>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</si>
  <si>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</si>
  <si>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</si>
  <si>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</si>
  <si>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</si>
  <si>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</si>
  <si>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</si>
  <si>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</si>
  <si>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</si>
  <si>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</si>
  <si>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</si>
  <si>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</si>
  <si>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</si>
  <si>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</si>
  <si>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</si>
  <si>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</si>
  <si>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</si>
  <si>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</si>
  <si>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</si>
  <si>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</si>
  <si>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</si>
  <si>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</si>
  <si>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</si>
  <si>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</si>
  <si>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</si>
  <si>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</si>
  <si>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</si>
  <si>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</si>
  <si>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</si>
  <si>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</si>
  <si>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</si>
  <si>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</si>
  <si>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</si>
  <si>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</si>
  <si>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</si>
  <si>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</si>
  <si>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</si>
  <si>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</si>
  <si>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</si>
  <si>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</si>
  <si>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</si>
  <si>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</si>
  <si>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</si>
  <si>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</si>
  <si>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</si>
  <si>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</si>
  <si>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</si>
  <si>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</si>
  <si>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</si>
  <si>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</si>
  <si>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</si>
  <si>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</si>
  <si>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</si>
  <si>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</si>
  <si>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</si>
  <si>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</si>
  <si>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</si>
  <si>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</si>
  <si>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</si>
  <si>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</si>
  <si>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</si>
  <si>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</si>
  <si>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</si>
  <si>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</si>
  <si>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</si>
  <si>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</si>
  <si>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</si>
  <si>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</si>
  <si>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</si>
  <si>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</si>
  <si>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</si>
  <si>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</si>
  <si>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</si>
  <si>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</si>
  <si>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</si>
  <si>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</si>
  <si>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</si>
  <si>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</si>
  <si>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</si>
  <si>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</si>
  <si>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</si>
  <si>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</si>
  <si>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</si>
  <si>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</si>
  <si>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</si>
  <si>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</si>
  <si>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</si>
  <si>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</si>
  <si>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</si>
  <si>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</si>
  <si>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</si>
  <si>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</si>
  <si>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</si>
  <si>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</si>
  <si>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</si>
  <si>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</si>
  <si>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</si>
  <si>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</si>
  <si>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</si>
  <si>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</si>
  <si>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</si>
  <si>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</si>
  <si>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</si>
  <si>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</si>
  <si>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</si>
  <si>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</si>
  <si>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</si>
  <si>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</si>
  <si>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</si>
  <si>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</si>
  <si>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</si>
  <si>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</si>
  <si>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</si>
  <si>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</si>
  <si>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</si>
  <si>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</si>
  <si>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</si>
  <si>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</si>
  <si>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</si>
  <si>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</si>
  <si>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</si>
  <si>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</si>
  <si>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</si>
  <si>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</si>
  <si>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</si>
  <si>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</si>
  <si>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</si>
  <si>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</si>
  <si>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</si>
  <si>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</si>
  <si>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</si>
  <si>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</si>
  <si>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</si>
  <si>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</si>
  <si>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</si>
  <si>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</si>
  <si>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</si>
  <si>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</si>
  <si>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</si>
  <si>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</si>
  <si>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</si>
  <si>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</si>
  <si>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</si>
  <si>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</si>
  <si>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</si>
  <si>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</si>
  <si>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</si>
  <si>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</si>
  <si>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</si>
  <si>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</si>
  <si>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</si>
  <si>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</si>
  <si>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</si>
  <si>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</si>
  <si>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</si>
  <si>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</si>
  <si>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</si>
  <si>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</si>
  <si>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</si>
  <si>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</si>
  <si>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</si>
  <si>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</si>
  <si>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</si>
  <si>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</si>
  <si>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</si>
  <si>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</si>
  <si>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</si>
  <si>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</si>
  <si>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</si>
  <si>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</si>
  <si>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</si>
  <si>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</si>
  <si>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</si>
  <si>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</si>
  <si>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</si>
  <si>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</si>
  <si>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</si>
  <si>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</si>
  <si>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</si>
  <si>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</si>
  <si>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</si>
  <si>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</si>
  <si>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</si>
  <si>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</si>
  <si>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</si>
  <si>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</si>
  <si>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</si>
  <si>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</si>
  <si>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</si>
  <si>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</si>
  <si>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</si>
  <si>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</si>
  <si>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</si>
  <si>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</si>
  <si>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</si>
  <si>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</si>
  <si>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</si>
  <si>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</si>
  <si>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</si>
  <si>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</si>
  <si>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</si>
  <si>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</si>
  <si>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</si>
  <si>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</si>
  <si>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</si>
  <si>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</si>
  <si>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</si>
  <si>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</si>
  <si>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</si>
  <si>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</si>
  <si>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</si>
  <si>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</si>
  <si>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</si>
  <si>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</si>
  <si>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</si>
  <si>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</si>
  <si>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</si>
  <si>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</si>
  <si>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</si>
  <si>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</si>
  <si>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</si>
  <si>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</si>
  <si>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</si>
  <si>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</si>
  <si>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</si>
  <si>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</si>
  <si>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</si>
  <si>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</si>
  <si>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</si>
  <si>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</si>
  <si>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</si>
  <si>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</si>
  <si>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</si>
  <si>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</si>
  <si>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</si>
  <si>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</si>
  <si>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</si>
  <si>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</si>
  <si>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</si>
  <si>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</si>
  <si>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</si>
  <si>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</si>
  <si>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</si>
  <si>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</si>
  <si>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</si>
  <si>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</si>
  <si>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</si>
  <si>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</si>
  <si>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</si>
  <si>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</si>
  <si>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</si>
  <si>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</si>
  <si>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</si>
  <si>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</si>
  <si>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</si>
  <si>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</si>
  <si>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</si>
  <si>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</si>
  <si>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</si>
  <si>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</si>
  <si>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</si>
  <si>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</si>
  <si>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</si>
  <si>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</si>
  <si>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</si>
  <si>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</si>
  <si>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</si>
  <si>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</si>
  <si>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</si>
  <si>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</si>
  <si>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</si>
  <si>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</si>
  <si>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</si>
  <si>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</si>
  <si>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</si>
  <si>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</si>
  <si>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</si>
  <si>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</si>
  <si>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</si>
  <si>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</si>
  <si>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</si>
  <si>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</si>
  <si>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</si>
  <si>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</si>
  <si>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</si>
  <si>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</si>
  <si>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</si>
  <si>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</si>
  <si>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</si>
  <si>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</si>
  <si>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</si>
  <si>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</si>
  <si>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</si>
  <si>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</si>
  <si>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</si>
  <si>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</si>
  <si>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</si>
  <si>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</si>
  <si>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</si>
  <si>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</si>
  <si>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</si>
  <si>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</si>
  <si>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</si>
  <si>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</si>
  <si>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</si>
  <si>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</si>
  <si>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</si>
  <si>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</si>
  <si>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</si>
  <si>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</si>
  <si>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</si>
  <si>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</si>
  <si>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</si>
  <si>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</si>
  <si>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</si>
  <si>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</si>
  <si>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</si>
  <si>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</si>
  <si>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</si>
  <si>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</si>
  <si>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</si>
  <si>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</si>
  <si>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</si>
  <si>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</si>
  <si>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</si>
  <si>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</si>
  <si>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</si>
  <si>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</si>
  <si>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</si>
  <si>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</si>
  <si>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</si>
  <si>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</si>
  <si>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</si>
  <si>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</si>
  <si>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</si>
  <si>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</si>
  <si>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</si>
  <si>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</si>
  <si>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</si>
  <si>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</si>
  <si>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</si>
  <si>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</si>
  <si>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</si>
  <si>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</si>
  <si>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</si>
  <si>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</si>
  <si>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</si>
  <si>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</si>
  <si>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</si>
  <si>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</si>
  <si>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</si>
  <si>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</si>
  <si>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</si>
  <si>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</si>
  <si>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</si>
  <si>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</si>
  <si>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</si>
  <si>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</si>
  <si>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</si>
  <si>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</si>
  <si>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</si>
  <si>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</si>
  <si>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</si>
  <si>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</si>
  <si>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</si>
  <si>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</si>
  <si>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</si>
  <si>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</si>
  <si>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</si>
  <si>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</si>
  <si>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</si>
  <si>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</si>
  <si>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</si>
  <si>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</si>
  <si>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</si>
  <si>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</si>
  <si>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</si>
  <si>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</si>
  <si>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</si>
  <si>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</si>
  <si>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</si>
  <si>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</si>
  <si>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</si>
  <si>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</si>
  <si>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</si>
  <si>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</si>
  <si>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</si>
  <si>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</si>
  <si>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</si>
  <si>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</si>
  <si>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</si>
  <si>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</si>
  <si>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</si>
  <si>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</si>
  <si>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</si>
  <si>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</si>
  <si>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</si>
  <si>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</si>
  <si>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</si>
  <si>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</si>
  <si>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</si>
  <si>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</si>
  <si>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</si>
  <si>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</si>
  <si>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</si>
  <si>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</si>
  <si>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</si>
  <si>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</si>
  <si>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</si>
  <si>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</si>
  <si>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</si>
  <si>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</si>
  <si>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</si>
  <si>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</si>
  <si>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</si>
  <si>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</si>
  <si>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</si>
  <si>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</si>
  <si>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</si>
  <si>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</si>
  <si>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</si>
  <si>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</si>
  <si>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</si>
  <si>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</si>
  <si>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</si>
  <si>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</si>
  <si>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</si>
  <si>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</si>
  <si>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</si>
  <si>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</si>
  <si>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</si>
  <si>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</si>
  <si>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</si>
  <si>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</si>
  <si>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</si>
  <si>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</si>
  <si>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</si>
  <si>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</si>
  <si>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</si>
  <si>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</si>
  <si>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</si>
  <si>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</si>
  <si>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</si>
  <si>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</si>
  <si>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</si>
  <si>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</si>
  <si>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</si>
  <si>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</si>
  <si>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</si>
  <si>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</si>
  <si>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</si>
  <si>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</si>
  <si>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</si>
  <si>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</si>
  <si>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</si>
  <si>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</si>
  <si>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</si>
  <si>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</si>
  <si>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</si>
  <si>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</si>
  <si>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</si>
  <si>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</si>
  <si>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</si>
  <si>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</si>
  <si>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</si>
  <si>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</si>
  <si>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</si>
  <si>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</si>
  <si>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</si>
  <si>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</si>
  <si>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</si>
  <si>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</si>
  <si>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</si>
  <si>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</si>
  <si>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</si>
  <si>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</si>
  <si>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</si>
  <si>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</si>
  <si>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</si>
  <si>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</si>
  <si>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</si>
  <si>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</si>
  <si>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</si>
  <si>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</si>
  <si>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</si>
  <si>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</si>
  <si>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</si>
  <si>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</si>
  <si>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</si>
  <si>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</si>
  <si>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</si>
  <si>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</si>
  <si>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</si>
  <si>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</si>
  <si>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</si>
  <si>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</si>
  <si>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</si>
  <si>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</si>
  <si>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</si>
  <si>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</si>
  <si>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</si>
  <si>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</si>
  <si>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</si>
  <si>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</si>
  <si>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</si>
  <si>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</si>
  <si>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</si>
  <si>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</si>
  <si>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</si>
  <si>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</si>
  <si>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</si>
  <si>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</si>
  <si>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</si>
  <si>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</si>
  <si>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</si>
  <si>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</si>
  <si>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</si>
  <si>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</si>
  <si>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</si>
  <si>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</si>
  <si>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</si>
  <si>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</si>
  <si>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</si>
  <si>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</si>
  <si>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</si>
  <si>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</si>
  <si>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</si>
  <si>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</si>
  <si>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</si>
  <si>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</si>
  <si>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</si>
  <si>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</si>
  <si>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</si>
  <si>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</si>
  <si>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</si>
  <si>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</si>
  <si>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</si>
  <si>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</si>
  <si>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</si>
  <si>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</si>
  <si>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</si>
  <si>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</si>
  <si>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</si>
  <si>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</si>
  <si>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</si>
  <si>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</si>
  <si>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</si>
  <si>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</si>
  <si>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</si>
  <si>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</si>
  <si>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</si>
  <si>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</si>
  <si>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</si>
  <si>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</si>
  <si>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</si>
  <si>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</si>
  <si>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</si>
  <si>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</si>
  <si>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</si>
  <si>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</si>
  <si>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</si>
  <si>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</si>
  <si>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</si>
  <si>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</si>
  <si>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</si>
  <si>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</si>
  <si>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</si>
  <si>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</si>
  <si>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</si>
  <si>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</si>
  <si>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</si>
  <si>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</si>
  <si>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</si>
  <si>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</si>
  <si>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</si>
  <si>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</si>
  <si>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</si>
  <si>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</si>
  <si>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</si>
  <si>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</si>
  <si>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</si>
  <si>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</si>
  <si>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</si>
  <si>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</si>
  <si>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</si>
  <si>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</si>
  <si>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</si>
  <si>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</si>
  <si>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</si>
  <si>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</si>
  <si>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</si>
  <si>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</si>
  <si>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</si>
  <si>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</si>
  <si>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</si>
  <si>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</si>
  <si>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</si>
  <si>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</si>
  <si>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</si>
  <si>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</si>
  <si>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</si>
  <si>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</si>
  <si>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</si>
  <si>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</si>
  <si>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</si>
  <si>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</si>
  <si>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</si>
  <si>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</si>
  <si>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</si>
  <si>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</si>
  <si>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</si>
  <si>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</si>
  <si>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</si>
  <si>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</si>
  <si>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</si>
  <si>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</si>
  <si>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</si>
  <si>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</si>
  <si>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</si>
  <si>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</si>
  <si>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</si>
  <si>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</si>
  <si>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</si>
  <si>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</si>
  <si>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</si>
  <si>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</si>
  <si>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</si>
  <si>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</si>
  <si>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</si>
  <si>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</si>
  <si>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</si>
  <si>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</si>
  <si>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</si>
  <si>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</si>
  <si>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</si>
  <si>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</si>
  <si>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</si>
  <si>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</si>
  <si>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</si>
  <si>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</si>
  <si>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</si>
  <si>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</si>
  <si>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</si>
  <si>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</si>
  <si>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</si>
  <si>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</si>
  <si>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</si>
  <si>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</si>
  <si>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</si>
  <si>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</si>
  <si>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</si>
  <si>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</si>
  <si>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</si>
  <si>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</si>
  <si>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</si>
  <si>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</si>
  <si>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</si>
  <si>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</si>
  <si>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</si>
  <si>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</si>
  <si>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</si>
  <si>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</si>
  <si>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</si>
  <si>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</si>
  <si>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</si>
  <si>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</si>
  <si>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</si>
  <si>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</si>
  <si>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</si>
  <si>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</si>
  <si>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</si>
  <si>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</si>
  <si>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</si>
  <si>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</si>
  <si>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</si>
  <si>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</si>
  <si>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</si>
  <si>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</si>
  <si>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</si>
  <si>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</si>
  <si>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</si>
  <si>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</si>
  <si>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</si>
  <si>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</si>
  <si>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</si>
  <si>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</si>
  <si>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</si>
  <si>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</si>
  <si>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</si>
  <si>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</si>
  <si>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</si>
  <si>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</si>
  <si>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</si>
  <si>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</si>
  <si>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</si>
  <si>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</si>
  <si>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</si>
  <si>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</si>
  <si>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</si>
  <si>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</si>
  <si>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</si>
  <si>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</si>
  <si>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</si>
  <si>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</si>
  <si>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</si>
  <si>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</si>
  <si>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</si>
  <si>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</si>
  <si>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</si>
  <si>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</si>
  <si>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</si>
  <si>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</si>
  <si>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</si>
  <si>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</si>
  <si>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</si>
  <si>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</si>
  <si>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</si>
  <si>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</si>
  <si>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</si>
  <si>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</si>
  <si>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</si>
  <si>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</si>
  <si>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</si>
  <si>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</si>
  <si>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</si>
  <si>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</si>
  <si>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</si>
  <si>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</si>
  <si>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</si>
  <si>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</si>
  <si>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</si>
  <si>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</si>
  <si>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</si>
  <si>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</si>
  <si>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</si>
  <si>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</si>
  <si>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</si>
  <si>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</si>
  <si>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</si>
  <si>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</si>
  <si>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</si>
  <si>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</si>
  <si>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</si>
  <si>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</si>
  <si>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</si>
  <si>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</si>
  <si>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</si>
  <si>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</si>
  <si>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</si>
  <si>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</si>
  <si>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</si>
  <si>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</si>
  <si>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</si>
  <si>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</si>
  <si>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</si>
  <si>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</si>
  <si>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</si>
  <si>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</si>
  <si>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</si>
  <si>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</si>
  <si>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</si>
  <si>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</si>
  <si>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</si>
  <si>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</si>
  <si>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</si>
  <si>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</si>
  <si>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</si>
  <si>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</si>
  <si>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</si>
  <si>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</si>
  <si>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</si>
  <si>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</si>
  <si>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</si>
  <si>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</si>
  <si>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</si>
  <si>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</si>
  <si>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</si>
  <si>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</si>
  <si>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</si>
  <si>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</si>
  <si>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</si>
  <si>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</si>
  <si>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</si>
  <si>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</si>
  <si>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</si>
  <si>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</si>
  <si>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</si>
  <si>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</si>
  <si>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</si>
  <si>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</si>
  <si>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</si>
  <si>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</si>
  <si>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</si>
  <si>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</si>
  <si>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</si>
  <si>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</si>
  <si>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</si>
  <si>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</si>
  <si>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</si>
  <si>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</si>
  <si>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</si>
  <si>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</si>
  <si>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</si>
  <si>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</si>
  <si>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</si>
  <si>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</si>
  <si>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</si>
  <si>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</si>
  <si>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</si>
  <si>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</si>
  <si>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</si>
  <si>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</si>
  <si>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</si>
  <si>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</si>
  <si>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</si>
  <si>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</si>
  <si>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</si>
  <si>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</si>
  <si>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</si>
  <si>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</si>
  <si>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</si>
  <si>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</si>
  <si>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</si>
  <si>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</si>
  <si>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</si>
  <si>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</si>
  <si>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</si>
  <si>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</si>
  <si>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</si>
  <si>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</si>
  <si>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</si>
  <si>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</si>
  <si>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</si>
  <si>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</si>
  <si>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</si>
  <si>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</si>
  <si>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</si>
  <si>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</si>
  <si>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</si>
  <si>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</si>
  <si>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</si>
  <si>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</si>
  <si>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</si>
  <si>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</si>
  <si>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</si>
  <si>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</si>
  <si>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</si>
  <si>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</si>
  <si>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</si>
  <si>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</si>
  <si>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</si>
  <si>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</si>
  <si>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</si>
  <si>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</si>
  <si>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</si>
  <si>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</si>
  <si>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</si>
  <si>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</si>
  <si>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</si>
  <si>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</si>
  <si>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</si>
  <si>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</si>
  <si>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</si>
  <si>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</si>
  <si>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</si>
  <si>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</si>
  <si>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</si>
  <si>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</si>
  <si>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</si>
  <si>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</si>
  <si>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</si>
  <si>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</si>
  <si>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</si>
  <si>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</si>
  <si>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</si>
  <si>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</si>
  <si>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</si>
  <si>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</si>
  <si>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</si>
  <si>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</si>
  <si>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</si>
  <si>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</si>
  <si>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</si>
  <si>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</si>
  <si>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</si>
  <si>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</si>
  <si>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</si>
  <si>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</si>
  <si>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</si>
  <si>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</si>
  <si>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</si>
  <si>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</si>
  <si>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</si>
  <si>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</si>
  <si>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</si>
  <si>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</si>
  <si>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</si>
  <si>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</si>
  <si>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</si>
  <si>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</si>
  <si>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</si>
  <si>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</si>
  <si>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</si>
  <si>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</si>
  <si>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</si>
  <si>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</si>
  <si>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</si>
  <si>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</si>
  <si>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</si>
  <si>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</si>
  <si>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</si>
  <si>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</si>
  <si>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</si>
  <si>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</si>
  <si>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</si>
  <si>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</si>
  <si>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</si>
  <si>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</si>
  <si>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</si>
  <si>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</si>
  <si>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</si>
  <si>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</si>
  <si>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</si>
  <si>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</si>
  <si>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</si>
  <si>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</si>
  <si>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</si>
  <si>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</si>
  <si>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</si>
  <si>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</si>
  <si>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</si>
  <si>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</si>
  <si>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</si>
  <si>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</si>
  <si>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</si>
  <si>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</si>
  <si>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</si>
  <si>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</si>
  <si>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</si>
  <si>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</si>
  <si>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</si>
  <si>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</si>
  <si>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</si>
  <si>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</si>
  <si>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</si>
  <si>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</si>
  <si>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</si>
  <si>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</si>
  <si>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</si>
  <si>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</si>
  <si>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</si>
  <si>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</si>
  <si>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</si>
  <si>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</si>
  <si>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</si>
  <si>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</si>
  <si>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</si>
  <si>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</si>
  <si>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</si>
  <si>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</si>
  <si>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</si>
  <si>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</si>
  <si>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</si>
  <si>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</si>
  <si>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</si>
  <si>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</si>
  <si>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</si>
  <si>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</si>
  <si>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</si>
  <si>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</si>
  <si>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</si>
  <si>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</si>
  <si>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</si>
  <si>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</si>
  <si>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</si>
  <si>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</si>
  <si>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</si>
  <si>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</si>
  <si>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</si>
  <si>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</si>
  <si>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</si>
  <si>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</si>
  <si>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</si>
  <si>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</si>
  <si>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</si>
  <si>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</si>
  <si>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</si>
  <si>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</si>
  <si>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</si>
  <si>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</si>
  <si>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</si>
  <si>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</si>
  <si>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</si>
  <si>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</si>
  <si>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</si>
  <si>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</si>
  <si>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</si>
  <si>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</si>
  <si>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</si>
  <si>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</si>
  <si>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</si>
  <si>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</si>
  <si>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</si>
  <si>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</si>
  <si>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</si>
  <si>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</si>
  <si>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</si>
  <si>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</si>
  <si>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</si>
  <si>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</si>
  <si>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</si>
  <si>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</si>
  <si>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</si>
  <si>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</si>
  <si>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</si>
  <si>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</si>
  <si>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</si>
  <si>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</si>
  <si>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</si>
  <si>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</si>
  <si>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</si>
  <si>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</si>
  <si>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</si>
  <si>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</si>
  <si>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</si>
  <si>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</si>
  <si>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</si>
  <si>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</si>
  <si>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</si>
  <si>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</si>
  <si>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</si>
  <si>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</si>
  <si>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</si>
  <si>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</si>
  <si>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</si>
  <si>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</si>
  <si>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</si>
  <si>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</si>
  <si>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</si>
  <si>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</si>
  <si>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</si>
  <si>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</si>
  <si>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</si>
  <si>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</si>
  <si>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</si>
  <si>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</si>
  <si>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</si>
  <si>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</si>
  <si>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</si>
  <si>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</si>
  <si>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</si>
  <si>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</si>
  <si>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</si>
  <si>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</si>
  <si>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</si>
  <si>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</si>
  <si>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</si>
  <si>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</si>
  <si>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</si>
  <si>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</si>
  <si>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</si>
  <si>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</si>
  <si>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</si>
  <si>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</si>
  <si>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</si>
  <si>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</si>
  <si>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</si>
  <si>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</si>
  <si>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</si>
  <si>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</si>
  <si>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</si>
  <si>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</si>
  <si>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</si>
  <si>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</si>
  <si>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</si>
  <si>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</si>
  <si>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</si>
  <si>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</si>
  <si>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</si>
  <si>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</si>
  <si>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</si>
  <si>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</si>
  <si>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</si>
  <si>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</si>
  <si>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</si>
  <si>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</si>
  <si>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</si>
  <si>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</si>
  <si>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</si>
  <si>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</si>
  <si>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</si>
  <si>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</si>
  <si>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</si>
  <si>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</si>
  <si>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</si>
  <si>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</si>
  <si>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</si>
  <si>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</si>
  <si>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</si>
  <si>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</si>
  <si>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</si>
  <si>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</si>
  <si>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</si>
  <si>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</si>
  <si>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</si>
  <si>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</si>
  <si>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</si>
  <si>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</si>
  <si>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</si>
  <si>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</si>
  <si>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</si>
  <si>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</si>
  <si>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</si>
  <si>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</si>
  <si>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</si>
  <si>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</si>
  <si>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</si>
  <si>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</si>
  <si>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</si>
  <si>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</si>
  <si>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</si>
  <si>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</si>
  <si>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</si>
  <si>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</si>
  <si>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</si>
  <si>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</si>
  <si>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</si>
  <si>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</si>
  <si>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</si>
  <si>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</si>
  <si>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</si>
  <si>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</si>
  <si>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</si>
  <si>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</si>
  <si>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</si>
  <si>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</si>
  <si>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</si>
  <si>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</si>
  <si>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</si>
  <si>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</si>
  <si>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</si>
  <si>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</si>
  <si>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</si>
  <si>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</si>
  <si>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</si>
  <si>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</si>
  <si>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</si>
  <si>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</si>
  <si>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</si>
  <si>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</si>
  <si>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</si>
  <si>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</si>
  <si>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</si>
  <si>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</si>
  <si>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</si>
  <si>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</si>
  <si>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</si>
  <si>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</si>
  <si>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</si>
  <si>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</si>
  <si>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</si>
  <si>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</si>
  <si>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</si>
  <si>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</si>
  <si>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</si>
  <si>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</si>
  <si>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</si>
  <si>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</si>
  <si>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</si>
  <si>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</si>
  <si>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</si>
  <si>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</si>
  <si>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</si>
  <si>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</si>
  <si>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</si>
  <si>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</si>
  <si>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</si>
  <si>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</si>
  <si>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</si>
  <si>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</si>
  <si>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</si>
  <si>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</si>
  <si>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</si>
  <si>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</si>
  <si>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</si>
  <si>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</si>
  <si>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</si>
  <si>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</si>
  <si>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</si>
  <si>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</si>
  <si>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</si>
  <si>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</si>
  <si>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</si>
  <si>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</si>
  <si>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</si>
  <si>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</si>
  <si>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</si>
  <si>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</si>
  <si>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</si>
  <si>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</si>
  <si>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</si>
  <si>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</si>
  <si>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</si>
  <si>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</si>
  <si>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</si>
  <si>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</si>
  <si>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</si>
  <si>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</si>
  <si>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</si>
  <si>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</si>
  <si>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</si>
  <si>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</si>
  <si>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</si>
  <si>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</si>
  <si>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</si>
  <si>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</si>
  <si>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</si>
  <si>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</si>
  <si>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</si>
  <si>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</si>
  <si>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</si>
  <si>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</si>
  <si>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</si>
  <si>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</si>
  <si>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</si>
  <si>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</si>
  <si>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</si>
  <si>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</si>
  <si>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</si>
  <si>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</si>
  <si>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</si>
  <si>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</si>
  <si>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</si>
  <si>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</si>
  <si>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</si>
  <si>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</si>
  <si>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</si>
  <si>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</si>
  <si>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</si>
  <si>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</si>
  <si>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</si>
  <si>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</si>
  <si>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</si>
  <si>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</si>
  <si>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</si>
  <si>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</si>
  <si>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</si>
  <si>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</si>
  <si>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</si>
  <si>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</si>
  <si>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</si>
  <si>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</si>
  <si>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</si>
  <si>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</si>
  <si>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</si>
  <si>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</si>
  <si>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</si>
  <si>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</si>
  <si>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</si>
  <si>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</si>
  <si>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</si>
  <si>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</si>
  <si>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</si>
  <si>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</si>
  <si>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</si>
  <si>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</si>
  <si>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</si>
  <si>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</si>
  <si>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</si>
  <si>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</si>
  <si>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</si>
  <si>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</si>
  <si>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</si>
  <si>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</si>
  <si>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</si>
  <si>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</si>
  <si>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</si>
  <si>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</si>
  <si>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</si>
  <si>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</si>
  <si>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</si>
  <si>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</si>
  <si>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</si>
  <si>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</si>
  <si>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</si>
  <si>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</si>
  <si>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</si>
  <si>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</si>
  <si>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</si>
  <si>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</si>
  <si>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</si>
  <si>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</si>
  <si>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</si>
  <si>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</si>
  <si>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</si>
  <si>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</si>
  <si>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</si>
  <si>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</si>
  <si>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</si>
  <si>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</si>
  <si>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</si>
  <si>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</si>
  <si>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</si>
  <si>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</si>
  <si>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</si>
  <si>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</si>
  <si>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</si>
  <si>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</si>
  <si>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</si>
  <si>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</si>
  <si>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</si>
  <si>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</si>
  <si>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</si>
  <si>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</si>
  <si>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</si>
  <si>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</si>
  <si>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</si>
  <si>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</si>
  <si>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</si>
  <si>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</si>
  <si>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</si>
  <si>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</si>
  <si>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</si>
  <si>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</si>
  <si>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</si>
  <si>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</si>
  <si>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</si>
  <si>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</si>
  <si>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</si>
  <si>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</si>
  <si>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</si>
  <si>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</si>
  <si>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</si>
  <si>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</si>
  <si>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</si>
  <si>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</si>
  <si>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</si>
  <si>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</si>
  <si>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</si>
  <si>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</si>
  <si>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</si>
  <si>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</si>
  <si>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</si>
  <si>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</si>
  <si>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</si>
  <si>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</si>
  <si>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</si>
  <si>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</si>
  <si>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</si>
  <si>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</si>
  <si>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</si>
  <si>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</si>
  <si>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</si>
  <si>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</si>
  <si>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</si>
  <si>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</si>
  <si>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</si>
  <si>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</si>
  <si>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</si>
  <si>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</si>
  <si>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</si>
  <si>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</si>
  <si>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</si>
  <si>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</si>
  <si>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</si>
  <si>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</si>
  <si>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</si>
  <si>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</si>
  <si>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</si>
  <si>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</si>
  <si>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</si>
  <si>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</si>
  <si>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</si>
  <si>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</si>
  <si>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</si>
  <si>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</si>
  <si>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</si>
  <si>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</si>
  <si>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</si>
  <si>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</si>
  <si>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</si>
  <si>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</si>
  <si>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</si>
  <si>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</si>
  <si>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</si>
  <si>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</si>
  <si>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</si>
  <si>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</si>
  <si>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</si>
  <si>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</si>
  <si>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</si>
  <si>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</si>
  <si>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</si>
  <si>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</si>
  <si>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</si>
  <si>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</si>
  <si>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</si>
  <si>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</si>
  <si>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</si>
  <si>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</si>
  <si>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</si>
  <si>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</si>
  <si>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</si>
  <si>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</si>
  <si>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</si>
  <si>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</si>
  <si>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</si>
  <si>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</si>
  <si>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</si>
  <si>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</si>
  <si>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</si>
  <si>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</si>
  <si>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</si>
  <si>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</si>
  <si>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</si>
  <si>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</si>
  <si>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</si>
  <si>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</si>
  <si>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</si>
  <si>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</si>
  <si>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</si>
  <si>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</si>
  <si>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</si>
  <si>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</si>
  <si>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</si>
  <si>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</si>
  <si>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</si>
  <si>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</si>
  <si>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</si>
  <si>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</si>
  <si>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</si>
  <si>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</si>
  <si>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</si>
  <si>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</si>
  <si>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</si>
  <si>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</si>
  <si>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</si>
  <si>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</si>
  <si>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</si>
  <si>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</si>
  <si>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</si>
  <si>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</si>
  <si>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</si>
  <si>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</si>
  <si>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</si>
  <si>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</si>
  <si>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</si>
  <si>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</si>
  <si>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</si>
  <si>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</si>
  <si>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</si>
  <si>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</si>
  <si>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</si>
  <si>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</si>
  <si>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</si>
  <si>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</si>
  <si>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</si>
  <si>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</si>
  <si>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</si>
  <si>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</si>
  <si>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</si>
  <si>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</si>
  <si>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</si>
  <si>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</si>
  <si>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</si>
  <si>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</si>
  <si>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</si>
  <si>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</si>
  <si>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</si>
  <si>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</si>
  <si>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</si>
  <si>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</si>
  <si>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</si>
  <si>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</si>
  <si>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</si>
  <si>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</si>
  <si>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</si>
  <si>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</si>
  <si>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</si>
  <si>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</si>
  <si>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</si>
  <si>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</si>
  <si>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</si>
  <si>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</si>
  <si>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</si>
  <si>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</si>
  <si>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</si>
  <si>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</si>
  <si>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</si>
  <si>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</si>
  <si>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</si>
  <si>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</si>
  <si>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</si>
  <si>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</si>
  <si>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</si>
  <si>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</si>
  <si>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</si>
  <si>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</si>
  <si>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</si>
  <si>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</si>
  <si>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</si>
  <si>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</si>
  <si>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</si>
  <si>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</si>
  <si>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</si>
  <si>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</si>
  <si>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</si>
  <si>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</si>
  <si>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</si>
  <si>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</si>
  <si>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</si>
  <si>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</si>
  <si>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</si>
  <si>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</si>
  <si>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</si>
  <si>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</si>
  <si>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</si>
  <si>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</si>
  <si>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</si>
  <si>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</si>
  <si>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</si>
  <si>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</si>
  <si>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</si>
  <si>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</si>
  <si>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</si>
  <si>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</si>
  <si>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</si>
  <si>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</si>
  <si>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</si>
  <si>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</si>
  <si>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</si>
  <si>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</si>
  <si>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</si>
  <si>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</si>
  <si>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</si>
  <si>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</si>
  <si>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</si>
  <si>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</si>
  <si>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</si>
  <si>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</si>
  <si>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</si>
  <si>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</si>
  <si>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</si>
  <si>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</si>
  <si>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</si>
  <si>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</si>
  <si>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</si>
  <si>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</si>
  <si>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</si>
  <si>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</si>
  <si>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</si>
  <si>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</si>
  <si>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</si>
  <si>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</si>
  <si>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</si>
  <si>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</si>
  <si>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</si>
  <si>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</si>
  <si>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</si>
  <si>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</si>
  <si>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</si>
  <si>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</si>
  <si>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</si>
  <si>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</si>
  <si>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</si>
  <si>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</si>
  <si>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</si>
  <si>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</si>
  <si>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</si>
  <si>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</si>
  <si>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</si>
  <si>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</si>
  <si>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</si>
  <si>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</si>
  <si>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</si>
  <si>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</si>
  <si>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</si>
  <si>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</si>
  <si>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</si>
  <si>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</si>
  <si>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</si>
  <si>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</si>
  <si>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</si>
  <si>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</si>
  <si>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</si>
  <si>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</si>
  <si>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</si>
  <si>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</si>
  <si>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</si>
  <si>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</si>
  <si>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</si>
  <si>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</si>
  <si>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</si>
  <si>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</si>
  <si>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</si>
  <si>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</si>
  <si>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</si>
  <si>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</si>
  <si>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</si>
  <si>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</si>
  <si>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</si>
  <si>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</si>
  <si>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</si>
  <si>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</si>
  <si>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</si>
  <si>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</si>
  <si>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</si>
  <si>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</si>
  <si>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</si>
  <si>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</si>
  <si>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</si>
  <si>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</si>
  <si>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</si>
  <si>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</si>
  <si>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</si>
  <si>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</si>
  <si>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</si>
  <si>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</si>
  <si>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</si>
  <si>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</si>
  <si>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</si>
  <si>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</si>
  <si>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</si>
  <si>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</si>
  <si>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</si>
  <si>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</si>
  <si>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</si>
  <si>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</si>
  <si>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</si>
  <si>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</si>
  <si>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</si>
  <si>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</si>
  <si>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</si>
  <si>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</si>
  <si>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</si>
  <si>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</si>
  <si>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</si>
  <si>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</si>
  <si>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</si>
  <si>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</si>
  <si>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</si>
  <si>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</si>
  <si>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</si>
  <si>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</si>
  <si>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</si>
  <si>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</si>
  <si>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</si>
  <si>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</si>
  <si>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</si>
  <si>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</si>
  <si>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</si>
  <si>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</si>
  <si>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</si>
  <si>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</si>
  <si>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</si>
  <si>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</si>
  <si>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</si>
  <si>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</si>
  <si>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</si>
  <si>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</si>
  <si>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</si>
  <si>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</si>
  <si>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</si>
  <si>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</si>
  <si>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</si>
  <si>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</si>
  <si>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</si>
  <si>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</si>
  <si>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</si>
  <si>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</si>
  <si>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</si>
  <si>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</si>
  <si>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</si>
  <si>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</si>
  <si>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</si>
  <si>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</si>
  <si>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</si>
  <si>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</si>
  <si>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</si>
  <si>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</si>
  <si>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</si>
  <si>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</si>
  <si>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</si>
  <si>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</si>
  <si>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</si>
  <si>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</si>
  <si>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</si>
  <si>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</si>
  <si>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</si>
  <si>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</si>
  <si>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</si>
  <si>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</si>
  <si>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</si>
  <si>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</si>
  <si>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</si>
  <si>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</si>
  <si>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</si>
  <si>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</si>
  <si>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</si>
  <si>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</si>
  <si>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</si>
  <si>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</si>
  <si>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</si>
  <si>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</si>
  <si>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</si>
  <si>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</si>
  <si>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</si>
  <si>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</si>
  <si>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</si>
  <si>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</si>
  <si>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</si>
  <si>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</si>
  <si>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</si>
  <si>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</si>
  <si>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</si>
  <si>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</si>
  <si>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</si>
  <si>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</si>
  <si>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</si>
  <si>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</si>
  <si>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</si>
  <si>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</si>
  <si>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</si>
  <si>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</si>
  <si>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</si>
  <si>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</si>
  <si>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</si>
  <si>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</si>
  <si>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</si>
  <si>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</si>
  <si>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</si>
  <si>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</si>
  <si>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</si>
  <si>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</si>
  <si>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</si>
  <si>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</si>
  <si>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</si>
  <si>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</si>
  <si>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</si>
  <si>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</si>
  <si>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</si>
  <si>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</si>
  <si>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</si>
  <si>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</si>
  <si>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</si>
  <si>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</si>
  <si>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</si>
  <si>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</si>
  <si>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</si>
  <si>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</si>
  <si>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</si>
  <si>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</si>
  <si>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</si>
  <si>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</si>
  <si>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</si>
  <si>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</si>
  <si>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</si>
  <si>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</si>
  <si>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</si>
  <si>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</si>
  <si>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</si>
  <si>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</si>
  <si>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</si>
  <si>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</si>
  <si>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</si>
  <si>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</si>
  <si>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</si>
  <si>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</si>
  <si>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</si>
  <si>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</si>
  <si>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</si>
  <si>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</si>
  <si>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</si>
  <si>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</si>
  <si>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</si>
  <si>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</si>
  <si>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</si>
  <si>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</si>
  <si>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</si>
  <si>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</si>
  <si>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</si>
  <si>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</si>
  <si>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</si>
  <si>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</si>
  <si>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</si>
  <si>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</si>
  <si>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</si>
  <si>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</si>
  <si>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</si>
  <si>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</si>
  <si>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</si>
  <si>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</si>
  <si>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</si>
  <si>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</si>
  <si>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</si>
  <si>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</si>
  <si>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</si>
  <si>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</si>
  <si>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</si>
  <si>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</si>
  <si>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</si>
  <si>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</si>
  <si>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</si>
  <si>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</si>
  <si>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</si>
  <si>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</si>
  <si>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</si>
  <si>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</si>
  <si>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</si>
  <si>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</si>
  <si>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</si>
  <si>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</si>
  <si>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</si>
  <si>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</si>
  <si>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</si>
  <si>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</si>
  <si>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</si>
  <si>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</si>
  <si>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</si>
  <si>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</si>
  <si>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</si>
  <si>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</si>
  <si>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</si>
  <si>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</si>
  <si>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</si>
  <si>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</si>
  <si>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</si>
  <si>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</si>
  <si>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</si>
  <si>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</si>
  <si>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</si>
  <si>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</si>
  <si>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</si>
  <si>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</si>
  <si>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</si>
  <si>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</si>
  <si>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</si>
  <si>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</si>
  <si>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</si>
  <si>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</si>
  <si>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</si>
  <si>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</si>
  <si>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</si>
  <si>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</si>
  <si>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</si>
  <si>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</si>
  <si>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</si>
  <si>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</si>
  <si>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</si>
  <si>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</si>
  <si>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</si>
  <si>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</si>
  <si>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</si>
  <si>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</si>
  <si>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</si>
  <si>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</si>
  <si>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</si>
  <si>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</si>
  <si>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</si>
  <si>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</si>
  <si>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</si>
  <si>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</si>
  <si>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</si>
  <si>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</si>
  <si>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</si>
  <si>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</si>
  <si>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</si>
  <si>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</si>
  <si>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</si>
  <si>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</si>
  <si>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</si>
  <si>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</si>
  <si>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</si>
  <si>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</si>
  <si>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</si>
  <si>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</si>
  <si>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</si>
  <si>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</si>
  <si>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</si>
  <si>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</si>
  <si>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</si>
  <si>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</si>
  <si>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</si>
  <si>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</si>
  <si>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</si>
  <si>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</si>
  <si>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</si>
  <si>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</si>
  <si>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</si>
  <si>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</si>
  <si>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</si>
  <si>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</si>
  <si>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</si>
  <si>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</si>
  <si>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</si>
  <si>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</si>
  <si>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</si>
  <si>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</si>
  <si>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</si>
  <si>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</si>
  <si>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</si>
  <si>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</si>
  <si>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</si>
  <si>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</si>
  <si>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</si>
  <si>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</si>
  <si>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</si>
  <si>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</si>
  <si>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</si>
  <si>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</si>
  <si>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</si>
  <si>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</si>
  <si>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</si>
  <si>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</si>
  <si>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</si>
  <si>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</si>
  <si>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</si>
  <si>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</si>
  <si>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</si>
  <si>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</si>
  <si>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</si>
  <si>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</si>
  <si>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</si>
  <si>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</si>
  <si>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</si>
  <si>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</si>
  <si>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</si>
  <si>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</si>
  <si>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</si>
  <si>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</si>
  <si>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</si>
  <si>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</si>
  <si>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</si>
  <si>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</si>
  <si>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</si>
  <si>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</si>
  <si>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</si>
  <si>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</si>
  <si>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</si>
  <si>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</si>
  <si>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</si>
  <si>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</si>
  <si>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</si>
  <si>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</si>
  <si>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</si>
  <si>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</si>
  <si>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</si>
  <si>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</si>
  <si>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</si>
  <si>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</si>
  <si>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</si>
  <si>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</si>
  <si>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</si>
  <si>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</si>
  <si>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</si>
  <si>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</si>
  <si>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</si>
  <si>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</si>
  <si>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</si>
  <si>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</si>
  <si>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</si>
  <si>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</si>
  <si>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</si>
  <si>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</si>
  <si>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</si>
  <si>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</si>
  <si>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</si>
  <si>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</si>
  <si>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</si>
  <si>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</si>
  <si>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</si>
  <si>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</si>
  <si>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</si>
  <si>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</si>
  <si>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</si>
  <si>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</si>
  <si>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</si>
  <si>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</si>
  <si>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</si>
  <si>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</si>
  <si>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</si>
  <si>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</si>
  <si>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</si>
  <si>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</si>
  <si>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</si>
  <si>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</si>
  <si>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</si>
  <si>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</si>
  <si>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</si>
  <si>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</si>
  <si>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</si>
  <si>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</si>
  <si>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</si>
  <si>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</si>
  <si>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</si>
  <si>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</si>
  <si>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</si>
  <si>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</si>
  <si>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</si>
  <si>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</si>
  <si>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</si>
  <si>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</si>
  <si>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</si>
  <si>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</si>
  <si>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</si>
  <si>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</si>
  <si>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</si>
  <si>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</si>
  <si>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</si>
  <si>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</si>
  <si>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</si>
  <si>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</si>
  <si>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</si>
  <si>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</si>
  <si>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</si>
  <si>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</si>
  <si>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</si>
  <si>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</si>
  <si>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</si>
  <si>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</si>
  <si>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</si>
  <si>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</si>
  <si>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</si>
  <si>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</si>
  <si>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</si>
  <si>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</si>
  <si>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</si>
  <si>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</si>
  <si>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</si>
  <si>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</si>
  <si>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</si>
  <si>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</si>
  <si>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</si>
  <si>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</si>
  <si>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</si>
  <si>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</si>
  <si>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</si>
  <si>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</si>
  <si>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</si>
  <si>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</si>
  <si>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</si>
  <si>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</si>
  <si>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</si>
  <si>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</si>
  <si>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</si>
  <si>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</si>
  <si>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</si>
  <si>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</si>
  <si>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</si>
  <si>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</si>
  <si>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</si>
  <si>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</si>
  <si>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</si>
  <si>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</si>
  <si>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</si>
  <si>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</si>
  <si>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</si>
  <si>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</si>
  <si>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</si>
  <si>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</si>
  <si>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</si>
  <si>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</si>
  <si>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</si>
  <si>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</si>
  <si>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</si>
  <si>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</si>
  <si>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</si>
  <si>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</si>
  <si>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</si>
  <si>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</si>
  <si>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</si>
  <si>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</si>
  <si>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</si>
  <si>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</si>
  <si>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</si>
  <si>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</si>
  <si>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</si>
  <si>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</si>
  <si>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</si>
  <si>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</si>
  <si>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</si>
  <si>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</si>
  <si>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</si>
  <si>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</si>
  <si>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</si>
  <si>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</si>
  <si>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</si>
  <si>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</si>
  <si>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</si>
  <si>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</si>
  <si>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</si>
  <si>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</si>
  <si>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</si>
  <si>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</si>
  <si>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</si>
  <si>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</si>
  <si>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</si>
  <si>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</si>
  <si>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</si>
  <si>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</si>
  <si>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</si>
  <si>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</si>
  <si>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</si>
  <si>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</si>
  <si>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</si>
  <si>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</si>
  <si>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</si>
  <si>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</si>
  <si>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</si>
  <si>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</si>
  <si>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</si>
  <si>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</si>
  <si>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</si>
  <si>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</si>
  <si>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</si>
  <si>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</si>
  <si>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</si>
  <si>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</si>
  <si>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</si>
  <si>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</si>
  <si>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</si>
  <si>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</si>
  <si>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</si>
  <si>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</si>
  <si>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</si>
  <si>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</si>
  <si>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</si>
  <si>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</si>
  <si>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</si>
  <si>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</si>
  <si>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</si>
  <si>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</si>
  <si>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</si>
  <si>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</si>
  <si>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</si>
  <si>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</si>
  <si>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</si>
  <si>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</si>
  <si>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</si>
  <si>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</si>
  <si>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</si>
  <si>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</si>
  <si>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</si>
  <si>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</si>
  <si>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</si>
  <si>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</si>
  <si>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</si>
  <si>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</si>
  <si>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</si>
  <si>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</si>
  <si>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</si>
  <si>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</si>
  <si>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</si>
  <si>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</si>
  <si>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</si>
  <si>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</si>
  <si>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</si>
  <si>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</si>
  <si>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</si>
  <si>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</si>
  <si>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</si>
  <si>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</si>
  <si>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</si>
  <si>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</si>
  <si>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</si>
  <si>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</si>
  <si>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</si>
  <si>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</si>
  <si>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</si>
  <si>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</si>
  <si>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</si>
  <si>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</si>
  <si>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</si>
  <si>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</si>
  <si>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</si>
  <si>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</si>
  <si>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</si>
  <si>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</si>
  <si>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</si>
  <si>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</si>
  <si>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</si>
  <si>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</si>
  <si>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</si>
  <si>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</si>
  <si>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</si>
  <si>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</si>
  <si>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</si>
  <si>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</si>
  <si>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</si>
  <si>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</si>
  <si>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</si>
  <si>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</si>
  <si>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</si>
  <si>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</si>
  <si>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</si>
  <si>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</si>
  <si>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</si>
  <si>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</si>
  <si>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</si>
  <si>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</si>
  <si>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</si>
  <si>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</si>
  <si>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</si>
  <si>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</si>
  <si>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</si>
  <si>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</si>
  <si>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</si>
  <si>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</si>
  <si>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</si>
  <si>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</si>
  <si>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</si>
  <si>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</si>
  <si>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</si>
  <si>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</si>
  <si>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</si>
  <si>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</si>
  <si>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</si>
  <si>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</si>
  <si>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</si>
  <si>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</si>
  <si>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</si>
  <si>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</si>
  <si>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</si>
  <si>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</si>
  <si>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</si>
  <si>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</si>
  <si>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</si>
  <si>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</si>
  <si>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</si>
  <si>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</si>
  <si>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</si>
  <si>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</si>
  <si>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</si>
  <si>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</si>
  <si>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</si>
  <si>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</si>
  <si>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</si>
  <si>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</si>
  <si>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</si>
  <si>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</si>
  <si>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</si>
  <si>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</si>
  <si>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</si>
  <si>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</si>
  <si>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</si>
  <si>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</si>
  <si>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</si>
  <si>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</si>
  <si>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</si>
  <si>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</si>
  <si>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</si>
  <si>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</si>
  <si>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</si>
  <si>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</si>
  <si>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</si>
  <si>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</si>
  <si>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</si>
  <si>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</si>
  <si>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</si>
  <si>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</si>
  <si>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</si>
  <si>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</si>
  <si>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</si>
  <si>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</si>
  <si>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</si>
  <si>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</si>
  <si>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</si>
  <si>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</si>
  <si>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</si>
  <si>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</si>
  <si>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</si>
  <si>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</si>
  <si>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</si>
  <si>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</si>
  <si>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</si>
  <si>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</si>
  <si>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</si>
  <si>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</si>
  <si>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</si>
  <si>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</si>
  <si>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</si>
  <si>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</si>
  <si>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</si>
  <si>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</si>
  <si>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</si>
  <si>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</si>
  <si>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</si>
  <si>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</si>
  <si>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</si>
  <si>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</si>
  <si>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</si>
  <si>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</si>
  <si>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</si>
  <si>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</si>
  <si>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</si>
  <si>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</si>
  <si>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</si>
  <si>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</si>
  <si>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</si>
  <si>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</si>
  <si>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</si>
  <si>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</si>
  <si>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</si>
  <si>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</si>
  <si>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</si>
  <si>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</si>
  <si>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</si>
  <si>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</si>
  <si>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</si>
  <si>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</si>
  <si>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</si>
  <si>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</si>
  <si>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</si>
  <si>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</si>
  <si>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</si>
  <si>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</si>
  <si>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</si>
  <si>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</si>
  <si>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</si>
  <si>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</si>
  <si>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</si>
  <si>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</si>
  <si>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</si>
  <si>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</si>
  <si>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</si>
  <si>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</si>
  <si>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</si>
  <si>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</si>
  <si>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</si>
  <si>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</si>
  <si>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</si>
  <si>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</si>
  <si>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</si>
  <si>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</si>
  <si>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</si>
  <si>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</si>
  <si>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</si>
  <si>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</si>
  <si>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</si>
  <si>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</si>
  <si>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</si>
  <si>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</si>
  <si>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</si>
  <si>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</si>
  <si>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</si>
  <si>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</si>
  <si>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</si>
  <si>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</si>
  <si>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</si>
  <si>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</si>
  <si>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</si>
  <si>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</si>
  <si>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</si>
  <si>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</si>
  <si>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</si>
  <si>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</si>
  <si>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</si>
  <si>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</si>
  <si>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</si>
  <si>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</si>
  <si>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</si>
  <si>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</si>
  <si>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</si>
  <si>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</si>
  <si>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</si>
  <si>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</si>
  <si>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</si>
  <si>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</si>
  <si>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</si>
  <si>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</si>
  <si>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</si>
  <si>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</si>
  <si>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</si>
  <si>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</si>
  <si>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</si>
  <si>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</si>
  <si>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</si>
  <si>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</si>
  <si>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</si>
  <si>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</si>
  <si>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</si>
  <si>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</si>
  <si>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</si>
  <si>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</si>
  <si>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</si>
  <si>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</si>
  <si>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</si>
  <si>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</si>
  <si>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</si>
  <si>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</si>
  <si>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</si>
  <si>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</si>
  <si>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</si>
  <si>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</si>
  <si>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</si>
  <si>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</si>
  <si>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</si>
  <si>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</si>
  <si>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</si>
  <si>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</si>
  <si>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</si>
  <si>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</si>
  <si>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</si>
  <si>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</si>
  <si>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</si>
  <si>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</si>
  <si>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</si>
  <si>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</si>
  <si>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</si>
  <si>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</si>
  <si>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</si>
  <si>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</si>
  <si>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</si>
  <si>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</si>
  <si>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</si>
  <si>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</si>
  <si>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</si>
  <si>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</si>
  <si>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</si>
  <si>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</si>
  <si>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</si>
  <si>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</si>
  <si>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</si>
  <si>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</si>
  <si>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</si>
  <si>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</si>
  <si>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</si>
  <si>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</si>
  <si>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</si>
  <si>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</si>
  <si>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</si>
  <si>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</si>
  <si>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</si>
  <si>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</si>
  <si>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</si>
  <si>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</si>
  <si>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</si>
  <si>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</si>
  <si>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</si>
  <si>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</si>
  <si>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</si>
  <si>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</si>
  <si>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</si>
  <si>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</si>
  <si>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</si>
  <si>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</si>
  <si>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</si>
  <si>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</si>
  <si>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</si>
  <si>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</si>
  <si>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</si>
  <si>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</si>
  <si>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</si>
  <si>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</si>
  <si>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</si>
  <si>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</si>
  <si>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</si>
  <si>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</si>
  <si>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</si>
  <si>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</si>
  <si>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</si>
  <si>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</si>
  <si>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</si>
  <si>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</si>
  <si>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</si>
  <si>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</si>
  <si>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</si>
  <si>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</si>
  <si>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</si>
  <si>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</si>
  <si>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</si>
  <si>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</si>
  <si>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</si>
  <si>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</si>
  <si>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</si>
  <si>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</si>
  <si>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</si>
  <si>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</si>
  <si>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</si>
  <si>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</si>
  <si>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</si>
  <si>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</si>
  <si>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</si>
  <si>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</si>
  <si>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</si>
  <si>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</si>
  <si>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</si>
  <si>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</si>
  <si>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</si>
  <si>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</si>
  <si>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</si>
  <si>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</si>
  <si>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</si>
  <si>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</si>
  <si>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</si>
  <si>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</si>
  <si>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</si>
  <si>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</si>
  <si>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</si>
  <si>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</si>
  <si>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</si>
  <si>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</si>
  <si>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</si>
  <si>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</si>
  <si>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</si>
  <si>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</si>
  <si>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</si>
  <si>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</si>
  <si>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</si>
  <si>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</si>
  <si>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</si>
  <si>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</si>
  <si>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</si>
  <si>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</si>
  <si>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</si>
  <si>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</si>
  <si>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</si>
  <si>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</si>
  <si>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</si>
  <si>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</si>
  <si>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</si>
  <si>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</si>
  <si>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</si>
  <si>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</si>
  <si>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</si>
  <si>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</si>
  <si>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</si>
  <si>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</si>
  <si>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</si>
  <si>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</si>
  <si>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</si>
  <si>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</si>
  <si>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</si>
  <si>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</si>
  <si>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</si>
  <si>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</si>
  <si>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</si>
  <si>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</si>
  <si>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</si>
  <si>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</si>
  <si>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</si>
  <si>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</si>
  <si>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</si>
  <si>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</si>
  <si>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</si>
  <si>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</si>
  <si>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</si>
  <si>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</si>
  <si>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</si>
  <si>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</si>
  <si>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</si>
  <si>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</si>
  <si>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</si>
  <si>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</si>
  <si>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</si>
  <si>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</si>
  <si>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</si>
  <si>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</si>
  <si>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</si>
  <si>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</si>
  <si>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</si>
  <si>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</si>
  <si>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</si>
  <si>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</si>
  <si>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</si>
  <si>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</si>
  <si>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</si>
  <si>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</si>
  <si>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</si>
  <si>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</si>
  <si>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</si>
  <si>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</si>
  <si>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</si>
  <si>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</si>
  <si>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</si>
  <si>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</si>
  <si>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</si>
  <si>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</si>
  <si>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</si>
  <si>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</si>
  <si>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</si>
  <si>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</si>
  <si>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</si>
  <si>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</si>
  <si>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</si>
  <si>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</si>
  <si>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</si>
  <si>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</si>
  <si>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</si>
  <si>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</si>
  <si>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</si>
  <si>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</si>
  <si>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</si>
  <si>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</si>
  <si>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</si>
  <si>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</si>
  <si>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</si>
  <si>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</si>
  <si>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</si>
  <si>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</si>
  <si>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</si>
  <si>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</si>
  <si>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</si>
  <si>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</si>
  <si>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</si>
  <si>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</si>
  <si>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</si>
  <si>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</si>
  <si>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</si>
  <si>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</si>
  <si>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</si>
  <si>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</si>
  <si>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</si>
  <si>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</si>
  <si>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</si>
  <si>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</si>
  <si>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</si>
  <si>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</si>
  <si>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</si>
  <si>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</si>
  <si>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</si>
  <si>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</si>
  <si>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</si>
  <si>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</si>
  <si>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</si>
  <si>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</si>
  <si>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</si>
  <si>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</si>
  <si>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</si>
  <si>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</si>
  <si>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</si>
  <si>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</si>
  <si>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</si>
  <si>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</si>
  <si>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</si>
  <si>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</si>
  <si>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</si>
  <si>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</si>
  <si>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</si>
  <si>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</si>
  <si>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</si>
  <si>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</si>
  <si>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</si>
  <si>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</si>
  <si>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</si>
  <si>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</si>
  <si>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</si>
  <si>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</si>
  <si>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</si>
  <si>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</si>
  <si>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</si>
  <si>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</si>
  <si>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</si>
  <si>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</si>
  <si>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</si>
  <si>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</si>
  <si>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</si>
  <si>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</si>
  <si>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</si>
  <si>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</si>
  <si>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</si>
  <si>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</si>
  <si>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</si>
  <si>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</si>
  <si>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</si>
  <si>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</si>
  <si>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</si>
  <si>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</si>
  <si>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</si>
  <si>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</si>
  <si>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</si>
  <si>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</si>
  <si>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</si>
  <si>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</si>
  <si>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</si>
  <si>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</si>
  <si>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</si>
  <si>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</si>
  <si>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</si>
  <si>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</si>
  <si>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</si>
  <si>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</si>
  <si>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</si>
  <si>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</si>
  <si>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</si>
  <si>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</si>
  <si>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</si>
  <si>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</si>
  <si>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</si>
  <si>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</si>
  <si>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</si>
  <si>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</si>
  <si>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</si>
  <si>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</si>
  <si>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</si>
  <si>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</si>
  <si>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</si>
  <si>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</si>
  <si>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</si>
  <si>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</si>
  <si>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</si>
  <si>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</si>
  <si>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</si>
  <si>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</si>
  <si>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</si>
  <si>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</si>
  <si>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</si>
  <si>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</si>
  <si>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</si>
  <si>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</si>
  <si>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</si>
  <si>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</si>
  <si>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</si>
  <si>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</si>
  <si>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</si>
  <si>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</si>
  <si>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</si>
  <si>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</si>
  <si>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</si>
  <si>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</si>
  <si>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</si>
  <si>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</si>
  <si>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</si>
  <si>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</si>
  <si>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</si>
  <si>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</si>
  <si>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</si>
  <si>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</si>
  <si>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</si>
  <si>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</si>
  <si>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</si>
  <si>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</si>
  <si>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</si>
  <si>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</si>
  <si>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</si>
  <si>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</si>
  <si>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</si>
  <si>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</si>
  <si>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</si>
  <si>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</si>
  <si>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</si>
  <si>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</si>
  <si>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</si>
  <si>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</si>
  <si>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</si>
  <si>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</si>
  <si>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</si>
  <si>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</si>
  <si>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</si>
  <si>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</si>
  <si>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</si>
  <si>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</si>
  <si>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</si>
  <si>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</si>
  <si>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</si>
  <si>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</si>
  <si>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</si>
  <si>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</si>
  <si>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</si>
  <si>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</si>
  <si>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</si>
  <si>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</si>
  <si>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</si>
  <si>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</si>
  <si>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</si>
  <si>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</si>
  <si>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</si>
  <si>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</si>
  <si>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</si>
  <si>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</si>
  <si>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</si>
  <si>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</si>
  <si>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</si>
  <si>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</si>
  <si>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</si>
  <si>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</si>
  <si>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</si>
  <si>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</si>
  <si>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</si>
  <si>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</si>
  <si>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</si>
  <si>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</si>
  <si>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</si>
  <si>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</si>
  <si>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</si>
  <si>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</si>
  <si>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</si>
  <si>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</si>
  <si>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</si>
  <si>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</si>
  <si>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</si>
  <si>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</si>
  <si>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</si>
  <si>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</si>
  <si>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</si>
  <si>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</si>
  <si>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</si>
  <si>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</si>
  <si>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</si>
  <si>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</si>
  <si>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</si>
  <si>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</si>
  <si>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</si>
  <si>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</si>
  <si>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</si>
  <si>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</si>
  <si>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</si>
  <si>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</si>
  <si>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</si>
  <si>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</si>
  <si>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</si>
  <si>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</si>
  <si>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</si>
  <si>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</si>
  <si>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</si>
  <si>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</si>
  <si>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</si>
  <si>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</si>
  <si>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</si>
  <si>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</si>
  <si>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</si>
  <si>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</si>
  <si>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</si>
  <si>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</si>
  <si>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</si>
  <si>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</si>
  <si>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</si>
  <si>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</si>
  <si>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</si>
  <si>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</si>
  <si>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</si>
  <si>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</si>
  <si>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</si>
  <si>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</si>
  <si>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</si>
  <si>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</si>
  <si>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</si>
  <si>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</si>
  <si>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</si>
  <si>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</si>
  <si>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</si>
  <si>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</si>
  <si>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</si>
  <si>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</si>
  <si>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</si>
  <si>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</si>
  <si>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</si>
  <si>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</si>
  <si>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</si>
  <si>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</si>
  <si>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</si>
  <si>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</si>
  <si>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</si>
  <si>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</si>
  <si>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</si>
  <si>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</si>
  <si>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</si>
  <si>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</si>
  <si>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</si>
  <si>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</si>
  <si>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</si>
  <si>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</si>
  <si>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</si>
  <si>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</si>
  <si>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</si>
  <si>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</si>
  <si>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</si>
  <si>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</si>
  <si>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</si>
  <si>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</si>
  <si>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</si>
  <si>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</si>
  <si>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</si>
  <si>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</si>
  <si>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</si>
  <si>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</si>
  <si>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</si>
  <si>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</si>
  <si>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</si>
  <si>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</si>
  <si>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</si>
  <si>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</si>
  <si>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</si>
  <si>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</si>
  <si>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</si>
  <si>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</si>
  <si>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</si>
  <si>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</si>
  <si>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</si>
  <si>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</si>
  <si>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</si>
  <si>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</si>
  <si>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</si>
  <si>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</si>
  <si>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</si>
  <si>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</si>
  <si>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</si>
  <si>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</si>
  <si>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</si>
  <si>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</si>
  <si>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</si>
  <si>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</si>
  <si>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</si>
  <si>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</si>
  <si>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</si>
  <si>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</si>
  <si>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</si>
  <si>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</si>
  <si>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</si>
  <si>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</si>
  <si>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</si>
  <si>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</si>
  <si>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</si>
  <si>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</si>
  <si>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</si>
  <si>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</si>
  <si>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</si>
  <si>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</si>
  <si>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</si>
  <si>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</si>
  <si>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</si>
  <si>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</si>
  <si>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</si>
  <si>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</si>
  <si>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</si>
  <si>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</si>
  <si>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</si>
  <si>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</si>
  <si>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</si>
  <si>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</si>
  <si>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</si>
  <si>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</si>
  <si>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</si>
  <si>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</si>
  <si>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</si>
  <si>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</si>
  <si>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</si>
  <si>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</si>
  <si>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</si>
  <si>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</si>
  <si>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</si>
  <si>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</si>
  <si>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</si>
  <si>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</si>
  <si>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</si>
  <si>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</si>
  <si>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</si>
  <si>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</si>
  <si>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</si>
  <si>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</si>
  <si>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</si>
  <si>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</si>
  <si>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</si>
  <si>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</si>
  <si>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</si>
  <si>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</si>
  <si>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</si>
  <si>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</si>
  <si>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</si>
  <si>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</si>
  <si>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</si>
  <si>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</si>
  <si>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</si>
  <si>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</si>
  <si>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</si>
  <si>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</si>
  <si>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</si>
  <si>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</si>
  <si>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</si>
  <si>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</si>
  <si>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</si>
  <si>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</si>
  <si>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</si>
  <si>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</si>
  <si>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</si>
  <si>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</si>
  <si>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</si>
  <si>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</si>
  <si>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</si>
  <si>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</si>
  <si>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</si>
  <si>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</si>
  <si>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</si>
  <si>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</si>
  <si>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</si>
  <si>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</si>
  <si>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</si>
  <si>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</si>
  <si>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</si>
  <si>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</si>
  <si>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</si>
  <si>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</si>
  <si>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</si>
  <si>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</si>
  <si>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</si>
  <si>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</si>
  <si>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</si>
  <si>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</si>
  <si>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</si>
  <si>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</si>
  <si>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</si>
  <si>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</si>
  <si>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</si>
  <si>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</si>
  <si>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</si>
  <si>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</si>
  <si>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</si>
  <si>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</si>
  <si>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</si>
  <si>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</si>
  <si>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</si>
  <si>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</si>
  <si>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</si>
  <si>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</si>
  <si>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</si>
  <si>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</si>
  <si>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</si>
  <si>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</si>
  <si>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</si>
  <si>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</si>
  <si>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</si>
  <si>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</si>
  <si>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</si>
  <si>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</si>
  <si>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</si>
  <si>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</si>
  <si>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</si>
  <si>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</si>
  <si>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</si>
  <si>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</si>
  <si>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</si>
  <si>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</si>
  <si>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</si>
  <si>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</si>
  <si>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</si>
  <si>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</si>
  <si>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</si>
  <si>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</si>
  <si>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</si>
  <si>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</si>
  <si>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</si>
  <si>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</si>
  <si>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</si>
  <si>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</si>
  <si>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</si>
  <si>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</si>
  <si>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</si>
  <si>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</si>
  <si>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</si>
  <si>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</si>
  <si>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</si>
  <si>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</si>
  <si>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</si>
  <si>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</si>
  <si>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</si>
  <si>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</si>
  <si>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</si>
  <si>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</si>
  <si>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</si>
  <si>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</si>
  <si>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</si>
  <si>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</si>
  <si>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</si>
  <si>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</si>
  <si>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</si>
  <si>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</si>
  <si>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</si>
  <si>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</si>
  <si>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</si>
  <si>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</si>
  <si>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</si>
  <si>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</si>
  <si>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</si>
  <si>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</si>
  <si>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</si>
  <si>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</si>
  <si>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</si>
  <si>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</si>
  <si>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</si>
  <si>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</si>
  <si>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</si>
  <si>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</si>
  <si>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</si>
  <si>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</si>
  <si>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</si>
  <si>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</si>
  <si>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</si>
  <si>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</si>
  <si>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</si>
  <si>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</si>
  <si>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</si>
  <si>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</si>
  <si>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</si>
  <si>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</si>
  <si>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</si>
  <si>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</si>
  <si>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</si>
  <si>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</si>
  <si>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</si>
  <si>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</si>
  <si>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</si>
  <si>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</si>
  <si>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</si>
  <si>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</si>
  <si>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</si>
  <si>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</si>
  <si>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</si>
  <si>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</si>
  <si>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</si>
  <si>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</si>
  <si>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</si>
  <si>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</si>
  <si>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</si>
  <si>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</si>
  <si>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</si>
  <si>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</si>
  <si>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</si>
  <si>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</si>
  <si>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</si>
  <si>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</si>
  <si>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</si>
  <si>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</si>
  <si>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</si>
  <si>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</si>
  <si>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</si>
  <si>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</si>
  <si>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</si>
  <si>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</si>
  <si>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</si>
  <si>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</si>
  <si>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</si>
  <si>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</si>
  <si>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</si>
  <si>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</si>
  <si>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</si>
  <si>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</si>
  <si>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</si>
  <si>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</si>
  <si>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</si>
  <si>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</si>
  <si>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</si>
  <si>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</si>
  <si>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</si>
  <si>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</si>
  <si>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</si>
  <si>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</si>
  <si>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</si>
  <si>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</si>
  <si>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</si>
  <si>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</si>
  <si>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</si>
  <si>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</si>
  <si>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</si>
  <si>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</si>
  <si>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</si>
  <si>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</si>
  <si>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</si>
  <si>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</si>
  <si>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</si>
  <si>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</si>
  <si>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</si>
  <si>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</si>
  <si>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</si>
  <si>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</si>
  <si>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</si>
  <si>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</si>
  <si>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</si>
  <si>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</si>
  <si>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</si>
  <si>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</si>
  <si>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</si>
  <si>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</si>
  <si>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</si>
  <si>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</si>
  <si>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</si>
  <si>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</si>
  <si>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</si>
  <si>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</si>
  <si>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</si>
  <si>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</si>
  <si>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</si>
  <si>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</si>
  <si>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</si>
  <si>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</si>
  <si>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</si>
  <si>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</si>
  <si>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</si>
  <si>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</si>
  <si>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</si>
  <si>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</si>
  <si>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</si>
  <si>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</si>
  <si>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</si>
  <si>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</si>
  <si>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</si>
  <si>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</si>
  <si>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</si>
  <si>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</si>
  <si>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</si>
  <si>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</si>
  <si>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</si>
  <si>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</si>
  <si>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</si>
  <si>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</si>
  <si>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</si>
  <si>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</si>
  <si>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</si>
  <si>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</si>
  <si>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</si>
  <si>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</si>
  <si>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</si>
  <si>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</si>
  <si>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</si>
  <si>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</si>
  <si>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</si>
  <si>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</si>
  <si>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</si>
  <si>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</si>
  <si>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</si>
  <si>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</si>
  <si>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</si>
  <si>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</si>
  <si>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</si>
  <si>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</si>
  <si>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</si>
  <si>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</si>
  <si>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</si>
  <si>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</si>
  <si>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</si>
  <si>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</si>
  <si>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</si>
  <si>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</si>
  <si>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</si>
  <si>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</si>
  <si>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</si>
  <si>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</si>
  <si>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</si>
  <si>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</si>
  <si>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</si>
  <si>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</si>
  <si>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</si>
  <si>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</si>
  <si>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</si>
  <si>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</si>
  <si>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</si>
  <si>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</si>
  <si>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</si>
  <si>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</si>
  <si>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</si>
  <si>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</si>
  <si>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</si>
  <si>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</si>
  <si>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</si>
  <si>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</si>
  <si>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</si>
  <si>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</si>
  <si>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</si>
  <si>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</si>
  <si>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</si>
  <si>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</si>
  <si>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</si>
  <si>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</si>
  <si>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</si>
  <si>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</si>
  <si>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</si>
  <si>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</si>
  <si>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</si>
  <si>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</si>
  <si>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</si>
  <si>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</si>
  <si>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</si>
  <si>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</si>
  <si>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</si>
  <si>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</si>
  <si>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</si>
  <si>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</si>
  <si>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</si>
  <si>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</si>
  <si>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</si>
  <si>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</si>
  <si>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</si>
  <si>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</si>
  <si>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</si>
  <si>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</si>
  <si>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</si>
  <si>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</si>
  <si>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</si>
  <si>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</si>
  <si>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</si>
  <si>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</si>
  <si>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</si>
  <si>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</si>
  <si>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</si>
  <si>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</si>
  <si>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</si>
  <si>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</si>
  <si>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</si>
  <si>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</si>
  <si>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</si>
  <si>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</si>
  <si>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</si>
  <si>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</si>
  <si>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</si>
  <si>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</si>
  <si>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</si>
  <si>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</si>
  <si>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</si>
  <si>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</si>
  <si>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</si>
  <si>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</si>
  <si>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</si>
  <si>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</si>
  <si>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</si>
  <si>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</si>
  <si>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</si>
  <si>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</si>
  <si>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</si>
  <si>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</si>
  <si>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</si>
  <si>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</si>
  <si>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</si>
  <si>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</si>
  <si>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</si>
  <si>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</si>
  <si>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</si>
  <si>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</si>
  <si>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</si>
  <si>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</si>
  <si>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</si>
  <si>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</si>
  <si>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</si>
  <si>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</si>
  <si>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</si>
  <si>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</si>
  <si>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</si>
  <si>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</si>
  <si>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</si>
  <si>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</si>
  <si>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</si>
  <si>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</si>
  <si>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</si>
  <si>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</si>
  <si>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</si>
  <si>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</si>
  <si>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</si>
  <si>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</si>
  <si>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</si>
  <si>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</si>
  <si>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</si>
  <si>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</si>
  <si>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</si>
  <si>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</si>
  <si>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</si>
  <si>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</si>
  <si>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</si>
  <si>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</si>
  <si>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</si>
  <si>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</si>
  <si>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</si>
  <si>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</si>
  <si>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</si>
  <si>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</si>
  <si>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</si>
  <si>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</si>
  <si>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</si>
  <si>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</si>
  <si>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</si>
  <si>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</si>
  <si>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</si>
  <si>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</si>
  <si>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</si>
  <si>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</si>
  <si>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</si>
  <si>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</si>
  <si>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</si>
  <si>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</si>
  <si>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</si>
  <si>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</si>
  <si>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</si>
  <si>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</si>
  <si>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</si>
  <si>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</si>
  <si>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</si>
  <si>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</si>
  <si>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</si>
  <si>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</si>
  <si>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</si>
  <si>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</si>
  <si>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</si>
  <si>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</si>
  <si>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</si>
  <si>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</si>
  <si>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</si>
  <si>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</si>
  <si>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</si>
  <si>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</si>
  <si>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</si>
  <si>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</si>
  <si>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</si>
  <si>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</si>
  <si>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</si>
  <si>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</si>
  <si>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</si>
  <si>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</si>
  <si>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</si>
  <si>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</si>
  <si>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</si>
  <si>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</si>
  <si>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</si>
  <si>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</si>
  <si>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</si>
  <si>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</si>
  <si>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</si>
  <si>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</si>
  <si>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</si>
  <si>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</si>
  <si>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</si>
  <si>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</si>
  <si>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</si>
  <si>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</si>
  <si>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</si>
  <si>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</si>
  <si>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</si>
  <si>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</si>
  <si>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</si>
  <si>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</si>
  <si>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</si>
  <si>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</si>
  <si>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</si>
  <si>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</si>
  <si>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</si>
  <si>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</si>
  <si>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</si>
  <si>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</si>
  <si>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</si>
  <si>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</si>
  <si>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</si>
  <si>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</si>
  <si>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</si>
  <si>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</si>
  <si>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</si>
  <si>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</si>
  <si>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</si>
  <si>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</si>
  <si>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</si>
  <si>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</si>
  <si>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</si>
  <si>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</si>
  <si>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</si>
  <si>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</si>
  <si>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</si>
  <si>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</si>
  <si>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</si>
  <si>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</si>
  <si>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</si>
  <si>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</si>
  <si>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</si>
  <si>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</si>
  <si>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</si>
  <si>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</si>
  <si>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</si>
  <si>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</si>
  <si>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</si>
  <si>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</si>
  <si>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</si>
  <si>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</si>
  <si>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</si>
  <si>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</si>
  <si>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</si>
  <si>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</si>
  <si>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</si>
  <si>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</si>
  <si>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</si>
  <si>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</si>
  <si>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</si>
  <si>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</si>
  <si>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</si>
  <si>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</si>
  <si>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</si>
  <si>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</si>
  <si>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</si>
  <si>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</si>
  <si>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</si>
  <si>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</si>
  <si>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</si>
  <si>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</si>
  <si>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</si>
  <si>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</si>
  <si>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</si>
  <si>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</si>
  <si>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</si>
  <si>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</si>
  <si>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</si>
  <si>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</si>
  <si>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</si>
  <si>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</si>
  <si>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</si>
  <si>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</si>
  <si>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</si>
  <si>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</si>
  <si>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</si>
  <si>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</si>
  <si>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</si>
  <si>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</si>
  <si>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</si>
  <si>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</si>
  <si>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</si>
  <si>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</si>
  <si>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</si>
  <si>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</si>
  <si>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</si>
  <si>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</si>
  <si>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</si>
  <si>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</si>
  <si>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</si>
  <si>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</si>
  <si>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</si>
  <si>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</si>
  <si>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</si>
  <si>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</si>
  <si>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</si>
  <si>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</si>
  <si>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</si>
  <si>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</si>
  <si>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</si>
  <si>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</si>
  <si>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</si>
  <si>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</si>
  <si>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</si>
  <si>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</si>
  <si>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</si>
  <si>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</si>
  <si>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</si>
  <si>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</si>
  <si>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</si>
  <si>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</si>
  <si>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</si>
  <si>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</si>
  <si>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</si>
  <si>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</si>
  <si>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</si>
  <si>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</si>
  <si>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</si>
  <si>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</si>
  <si>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</si>
  <si>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</si>
  <si>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</si>
  <si>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</si>
  <si>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</si>
  <si>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</si>
  <si>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</si>
  <si>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</si>
  <si>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</si>
  <si>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</si>
  <si>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</si>
  <si>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</si>
  <si>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</si>
  <si>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</si>
  <si>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</si>
  <si>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</si>
  <si>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</si>
  <si>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</si>
  <si>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</si>
  <si>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</si>
  <si>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</si>
  <si>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</si>
  <si>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</si>
  <si>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</si>
  <si>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</si>
  <si>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</si>
  <si>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</si>
  <si>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</si>
  <si>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</si>
  <si>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</si>
  <si>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</si>
  <si>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</si>
  <si>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</si>
  <si>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</si>
  <si>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</si>
  <si>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</si>
  <si>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</si>
  <si>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</si>
  <si>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</si>
  <si>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</si>
  <si>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</si>
  <si>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</si>
  <si>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</si>
  <si>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</si>
  <si>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</si>
  <si>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</si>
  <si>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</si>
  <si>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</si>
  <si>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</si>
  <si>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</si>
  <si>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</si>
  <si>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</si>
  <si>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</si>
  <si>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</si>
  <si>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</si>
  <si>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</si>
  <si>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</si>
  <si>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</si>
  <si>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</si>
  <si>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</si>
  <si>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</si>
  <si>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</si>
  <si>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</si>
  <si>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</si>
  <si>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</si>
  <si>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</si>
  <si>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</si>
  <si>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</si>
  <si>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</si>
  <si>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</si>
  <si>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</si>
  <si>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</si>
  <si>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</si>
  <si>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</si>
  <si>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</si>
  <si>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</si>
  <si>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</si>
  <si>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</si>
  <si>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</si>
  <si>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</si>
  <si>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</si>
  <si>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</si>
  <si>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</si>
  <si>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</si>
  <si>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</si>
  <si>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</si>
  <si>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</si>
  <si>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</si>
  <si>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</si>
  <si>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</si>
  <si>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</si>
  <si>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</si>
  <si>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</si>
  <si>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</si>
  <si>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</si>
  <si>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</si>
  <si>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</si>
  <si>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</si>
  <si>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</si>
  <si>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</si>
  <si>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</si>
  <si>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</si>
  <si>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</si>
  <si>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</si>
  <si>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</si>
  <si>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</si>
  <si>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</si>
  <si>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</si>
  <si>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</si>
  <si>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</si>
  <si>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</si>
  <si>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</si>
  <si>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</si>
  <si>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</si>
  <si>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</si>
  <si>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</si>
  <si>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</si>
  <si>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</si>
  <si>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</si>
  <si>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</si>
  <si>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</si>
  <si>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</si>
  <si>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</si>
  <si>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</si>
  <si>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</si>
  <si>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</si>
  <si>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</si>
  <si>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</si>
  <si>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</si>
  <si>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</si>
  <si>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</si>
  <si>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</si>
  <si>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</si>
  <si>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</si>
  <si>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</si>
  <si>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</si>
  <si>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</si>
  <si>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</si>
  <si>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</si>
  <si>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</si>
  <si>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</si>
  <si>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</si>
  <si>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</si>
  <si>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</si>
  <si>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</si>
  <si>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</si>
  <si>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</si>
  <si>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</si>
  <si>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</si>
  <si>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</si>
  <si>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</si>
  <si>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</si>
  <si>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</si>
  <si>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</si>
  <si>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</si>
  <si>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</si>
  <si>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</si>
  <si>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</si>
  <si>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</si>
  <si>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</si>
  <si>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</si>
  <si>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</si>
  <si>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</si>
  <si>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</si>
  <si>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</si>
  <si>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</si>
  <si>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</si>
  <si>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</si>
  <si>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</si>
  <si>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</si>
  <si>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</si>
  <si>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</si>
  <si>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</si>
  <si>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</si>
  <si>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</si>
  <si>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</si>
  <si>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</si>
  <si>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</si>
  <si>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</si>
  <si>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</si>
  <si>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</si>
  <si>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</si>
  <si>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</si>
  <si>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</si>
  <si>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</si>
  <si>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</si>
  <si>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</si>
  <si>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</si>
  <si>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</si>
  <si>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</si>
  <si>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</si>
  <si>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</si>
  <si>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</si>
  <si>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</si>
  <si>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</si>
  <si>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</si>
  <si>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</si>
  <si>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</si>
  <si>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</si>
  <si>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</si>
  <si>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</si>
  <si>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</si>
  <si>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</si>
  <si>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</si>
  <si>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</si>
  <si>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</si>
  <si>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</si>
  <si>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</si>
  <si>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</si>
  <si>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</si>
  <si>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</si>
  <si>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</si>
  <si>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</si>
  <si>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</si>
  <si>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</si>
  <si>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</si>
  <si>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</si>
  <si>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</si>
  <si>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</si>
  <si>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</si>
  <si>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</si>
  <si>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</si>
  <si>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</si>
  <si>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</si>
  <si>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</si>
  <si>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</si>
  <si>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</si>
  <si>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</si>
  <si>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</si>
  <si>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</si>
  <si>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</si>
  <si>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</si>
  <si>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</si>
  <si>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</si>
  <si>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</si>
  <si>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</si>
  <si>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</si>
  <si>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</si>
  <si>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</si>
  <si>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</si>
  <si>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</si>
  <si>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</si>
  <si>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</si>
  <si>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</si>
  <si>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</si>
  <si>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</si>
  <si>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</si>
  <si>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</si>
  <si>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</si>
  <si>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</si>
  <si>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</si>
  <si>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</si>
  <si>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</si>
  <si>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</si>
  <si>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</si>
  <si>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</si>
  <si>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</si>
  <si>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</si>
  <si>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</si>
  <si>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</si>
  <si>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</si>
  <si>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</si>
  <si>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</si>
  <si>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</si>
  <si>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</si>
  <si>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</si>
  <si>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</si>
  <si>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</si>
  <si>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</si>
  <si>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</si>
  <si>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</si>
  <si>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</si>
  <si>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</si>
  <si>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</si>
  <si>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</si>
  <si>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</si>
  <si>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</si>
  <si>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</si>
  <si>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</si>
  <si>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</si>
  <si>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</si>
  <si>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</si>
  <si>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</si>
  <si>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</si>
  <si>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</si>
  <si>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</si>
  <si>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</si>
  <si>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</si>
  <si>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</si>
  <si>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</si>
  <si>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</si>
  <si>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</si>
  <si>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</si>
  <si>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</si>
  <si>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</si>
  <si>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</si>
  <si>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</si>
  <si>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</si>
  <si>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</si>
  <si>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</si>
  <si>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</si>
  <si>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</si>
  <si>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</si>
  <si>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</si>
  <si>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</si>
  <si>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</si>
  <si>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</si>
  <si>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</si>
  <si>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</si>
  <si>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</si>
  <si>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</si>
  <si>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</si>
  <si>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</si>
  <si>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</si>
  <si>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</si>
  <si>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</si>
  <si>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</si>
  <si>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</si>
  <si>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</si>
  <si>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</si>
  <si>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</si>
  <si>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</si>
  <si>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</si>
  <si>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</si>
  <si>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</si>
  <si>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</si>
  <si>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</si>
  <si>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</si>
  <si>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</si>
  <si>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</si>
  <si>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</si>
  <si>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</si>
  <si>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</si>
  <si>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</si>
  <si>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</si>
  <si>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</si>
  <si>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</si>
  <si>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</si>
  <si>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</si>
  <si>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</si>
  <si>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</si>
  <si>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</si>
  <si>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</si>
  <si>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</si>
  <si>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</si>
  <si>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</si>
  <si>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</si>
  <si>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</si>
  <si>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</si>
  <si>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</si>
  <si>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</si>
  <si>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</si>
  <si>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</si>
  <si>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</si>
  <si>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</si>
  <si>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</si>
  <si>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</si>
  <si>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</si>
  <si>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</si>
  <si>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</si>
  <si>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</si>
  <si>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</si>
  <si>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</si>
  <si>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</si>
  <si>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</si>
  <si>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</si>
  <si>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</si>
  <si>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</si>
  <si>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</si>
  <si>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</si>
  <si>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</si>
  <si>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</si>
  <si>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</si>
  <si>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</si>
  <si>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</si>
  <si>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</si>
  <si>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</si>
  <si>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</si>
  <si>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</si>
  <si>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</si>
  <si>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</si>
  <si>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</si>
  <si>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</si>
  <si>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</si>
  <si>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</si>
  <si>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</si>
  <si>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</si>
  <si>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</si>
  <si>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</si>
  <si>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</si>
  <si>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</si>
  <si>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</si>
  <si>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</si>
  <si>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</si>
  <si>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</si>
  <si>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</si>
  <si>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</si>
  <si>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</si>
  <si>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</si>
  <si>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</si>
  <si>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</si>
  <si>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</si>
  <si>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</si>
  <si>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</si>
  <si>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</si>
  <si>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</si>
  <si>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</si>
  <si>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</si>
  <si>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</si>
  <si>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</si>
  <si>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</si>
  <si>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</si>
  <si>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</si>
  <si>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</si>
  <si>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</si>
  <si>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</si>
  <si>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</si>
  <si>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</si>
  <si>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</si>
  <si>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</si>
  <si>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</si>
  <si>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</si>
  <si>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</si>
  <si>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</si>
  <si>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</si>
  <si>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</si>
  <si>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</si>
  <si>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</si>
  <si>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</si>
  <si>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</si>
  <si>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</si>
  <si>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</si>
  <si>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</si>
  <si>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</si>
  <si>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</si>
  <si>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</si>
  <si>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</si>
  <si>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</si>
  <si>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</si>
  <si>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</si>
  <si>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</si>
  <si>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</si>
  <si>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</si>
  <si>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</si>
  <si>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</si>
  <si>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</si>
  <si>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</si>
  <si>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</si>
  <si>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</si>
  <si>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</si>
  <si>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</si>
  <si>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</si>
  <si>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</si>
  <si>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</si>
  <si>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</si>
  <si>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</si>
  <si>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</si>
  <si>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</si>
  <si>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</si>
  <si>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</si>
  <si>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</si>
  <si>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</si>
  <si>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</si>
  <si>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</si>
  <si>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</si>
  <si>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</si>
  <si>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</si>
  <si>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</si>
  <si>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</si>
  <si>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</si>
  <si>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</si>
  <si>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</si>
  <si>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</si>
  <si>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</si>
  <si>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</si>
  <si>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</si>
  <si>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</si>
  <si>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</si>
  <si>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</si>
  <si>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</si>
  <si>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</si>
  <si>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</si>
  <si>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</si>
  <si>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</si>
  <si>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</si>
  <si>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</si>
  <si>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</si>
  <si>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</si>
  <si>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</si>
  <si>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</si>
  <si>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</si>
  <si>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</si>
  <si>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</si>
  <si>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</si>
  <si>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</si>
  <si>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</si>
  <si>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</si>
  <si>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</si>
  <si>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</si>
  <si>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</si>
  <si>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</si>
  <si>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</si>
  <si>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</si>
  <si>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</si>
  <si>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</si>
  <si>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</si>
  <si>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</si>
  <si>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</si>
  <si>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</si>
  <si>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</si>
  <si>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</si>
  <si>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</si>
  <si>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</si>
  <si>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</si>
  <si>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</si>
  <si>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</si>
  <si>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</si>
  <si>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</si>
  <si>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</si>
  <si>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</si>
  <si>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</si>
  <si>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</si>
  <si>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</si>
  <si>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</si>
  <si>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</si>
  <si>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</si>
  <si>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</si>
  <si>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</si>
  <si>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</si>
  <si>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</si>
  <si>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</si>
  <si>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</si>
  <si>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</si>
  <si>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</si>
  <si>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</si>
  <si>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</si>
  <si>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</si>
  <si>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</si>
  <si>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</si>
  <si>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</si>
  <si>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</si>
  <si>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</si>
  <si>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</si>
  <si>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</si>
  <si>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</si>
  <si>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</si>
  <si>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</si>
  <si>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</si>
  <si>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</si>
  <si>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</si>
  <si>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</si>
  <si>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</si>
  <si>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</si>
  <si>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</si>
  <si>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</si>
  <si>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</si>
  <si>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</si>
  <si>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</si>
  <si>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</si>
  <si>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</si>
  <si>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</si>
  <si>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</si>
  <si>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</si>
  <si>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</si>
  <si>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</si>
  <si>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</si>
  <si>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</si>
  <si>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</si>
  <si>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</si>
  <si>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</si>
  <si>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</si>
  <si>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</si>
  <si>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</si>
  <si>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</si>
  <si>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</si>
  <si>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</si>
  <si>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</si>
  <si>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</si>
  <si>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</si>
  <si>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</si>
  <si>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</si>
  <si>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</si>
  <si>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</si>
  <si>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</si>
  <si>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</si>
  <si>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</si>
  <si>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</si>
  <si>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</si>
  <si>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</si>
  <si>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</si>
  <si>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</si>
  <si>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</si>
  <si>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</si>
  <si>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</si>
  <si>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</si>
  <si>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</si>
  <si>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</si>
  <si>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</si>
  <si>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</si>
  <si>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</si>
  <si>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</si>
  <si>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</si>
  <si>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</si>
  <si>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</si>
  <si>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</si>
  <si>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</si>
  <si>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</si>
  <si>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</si>
  <si>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</si>
  <si>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</si>
  <si>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</si>
  <si>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</si>
  <si>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</si>
  <si>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</si>
  <si>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</si>
  <si>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</si>
  <si>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</si>
  <si>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</si>
  <si>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</si>
  <si>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</si>
  <si>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</si>
  <si>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</si>
  <si>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</si>
  <si>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</si>
  <si>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</si>
  <si>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</si>
  <si>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</si>
  <si>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</si>
  <si>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</si>
  <si>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</si>
  <si>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</si>
  <si>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</si>
  <si>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</si>
  <si>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</si>
  <si>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</si>
  <si>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</si>
  <si>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</si>
  <si>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</si>
  <si>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</si>
  <si>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</si>
  <si>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</si>
  <si>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</si>
  <si>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</si>
  <si>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</si>
  <si>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</si>
  <si>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</si>
  <si>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</si>
  <si>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</si>
  <si>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</si>
  <si>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</si>
  <si>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</si>
  <si>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</si>
  <si>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</si>
  <si>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</si>
  <si>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</si>
  <si>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</si>
  <si>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</si>
  <si>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</si>
  <si>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</si>
  <si>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</si>
  <si>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</si>
  <si>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</si>
  <si>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</si>
  <si>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</si>
  <si>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</si>
  <si>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</si>
  <si>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</si>
  <si>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</si>
  <si>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</si>
  <si>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</si>
  <si>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</si>
  <si>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</si>
  <si>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</si>
  <si>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</si>
  <si>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</si>
  <si>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</si>
  <si>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</si>
  <si>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</si>
  <si>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</si>
  <si>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</si>
  <si>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</si>
  <si>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</si>
  <si>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</si>
  <si>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</si>
  <si>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</si>
  <si>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</si>
  <si>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</si>
  <si>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</si>
  <si>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</si>
  <si>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</si>
  <si>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</si>
  <si>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</si>
  <si>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</si>
  <si>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</si>
  <si>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</si>
  <si>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</si>
  <si>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</si>
  <si>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</si>
  <si>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</si>
  <si>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</si>
  <si>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</si>
  <si>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</si>
  <si>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</si>
  <si>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</si>
  <si>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</si>
  <si>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</si>
  <si>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</si>
  <si>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</si>
  <si>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</si>
  <si>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</si>
  <si>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</si>
  <si>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</si>
  <si>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</si>
  <si>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</si>
  <si>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</si>
  <si>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</si>
  <si>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</si>
  <si>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</si>
  <si>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</si>
  <si>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</si>
  <si>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</si>
  <si>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</si>
  <si>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</si>
  <si>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</si>
  <si>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</si>
  <si>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</si>
  <si>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</si>
  <si>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</si>
  <si>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</si>
  <si>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</si>
  <si>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</si>
  <si>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</si>
  <si>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</si>
  <si>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</si>
  <si>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</si>
  <si>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</si>
  <si>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</si>
  <si>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</si>
  <si>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</si>
  <si>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</si>
  <si>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</si>
  <si>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</si>
  <si>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</si>
  <si>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</si>
  <si>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</si>
  <si>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</si>
  <si>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</si>
  <si>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</si>
  <si>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</si>
  <si>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</si>
  <si>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</si>
  <si>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</si>
  <si>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</si>
  <si>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</si>
  <si>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</si>
  <si>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</si>
  <si>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</si>
  <si>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</si>
  <si>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</si>
  <si>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</si>
  <si>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</si>
  <si>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</si>
  <si>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</si>
  <si>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</si>
  <si>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</si>
  <si>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</si>
  <si>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</si>
  <si>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</si>
  <si>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</si>
  <si>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</si>
  <si>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</si>
  <si>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</si>
  <si>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</si>
  <si>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</si>
  <si>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</si>
  <si>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</si>
  <si>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</si>
  <si>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</si>
  <si>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</si>
  <si>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</si>
  <si>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</si>
  <si>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</si>
  <si>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</si>
  <si>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</si>
  <si>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</si>
  <si>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</si>
  <si>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</si>
  <si>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</si>
  <si>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</si>
  <si>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</si>
  <si>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</si>
  <si>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</si>
  <si>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</si>
  <si>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</si>
  <si>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</si>
  <si>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</si>
  <si>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</si>
  <si>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</si>
  <si>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</si>
  <si>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</si>
  <si>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</si>
  <si>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</si>
  <si>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</si>
  <si>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</si>
  <si>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</si>
  <si>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</si>
  <si>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</si>
  <si>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</si>
  <si>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</si>
  <si>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</si>
  <si>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</si>
  <si>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</si>
  <si>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</si>
  <si>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</si>
  <si>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</si>
  <si>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</si>
  <si>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</si>
  <si>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</si>
  <si>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</si>
  <si>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</si>
  <si>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</si>
  <si>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</si>
  <si>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</si>
  <si>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</si>
  <si>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</si>
  <si>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</si>
  <si>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</si>
  <si>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</si>
  <si>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</si>
  <si>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</si>
  <si>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</si>
  <si>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</si>
  <si>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</si>
  <si>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</si>
  <si>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</si>
  <si>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</si>
  <si>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</si>
  <si>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</si>
  <si>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</si>
  <si>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</si>
  <si>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</si>
  <si>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</si>
  <si>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</si>
  <si>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</si>
  <si>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</si>
  <si>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</si>
  <si>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</si>
  <si>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</si>
  <si>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</si>
  <si>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</si>
  <si>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</si>
  <si>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</si>
  <si>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</si>
  <si>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</si>
  <si>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</si>
  <si>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</si>
  <si>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</si>
  <si>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</si>
  <si>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</si>
  <si>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</si>
  <si>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</si>
  <si>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</si>
  <si>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</si>
  <si>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</si>
  <si>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</si>
  <si>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</si>
  <si>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</si>
  <si>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</si>
  <si>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</si>
  <si>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</si>
  <si>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</si>
  <si>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</si>
  <si>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</si>
  <si>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</si>
  <si>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</si>
  <si>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</si>
  <si>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</si>
  <si>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</si>
  <si>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</si>
  <si>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</si>
  <si>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</si>
  <si>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</si>
  <si>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</si>
  <si>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</si>
  <si>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</si>
  <si>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</si>
  <si>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</si>
  <si>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</si>
  <si>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</si>
  <si>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</si>
  <si>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</si>
  <si>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</si>
  <si>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</si>
  <si>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</si>
  <si>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</si>
  <si>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</si>
  <si>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</si>
  <si>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</si>
  <si>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</si>
  <si>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</si>
  <si>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</si>
  <si>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</si>
  <si>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</si>
  <si>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</si>
  <si>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</si>
  <si>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</si>
  <si>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</si>
  <si>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</si>
  <si>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</si>
  <si>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</si>
  <si>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</si>
  <si>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</si>
  <si>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</si>
  <si>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</si>
  <si>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</si>
  <si>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</si>
  <si>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</si>
  <si>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</si>
  <si>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</si>
  <si>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</si>
  <si>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</si>
  <si>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</si>
  <si>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</si>
  <si>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</si>
  <si>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</si>
  <si>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</si>
  <si>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</si>
  <si>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</si>
  <si>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</si>
  <si>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</si>
  <si>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</si>
  <si>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</si>
  <si>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</si>
  <si>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</si>
  <si>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</si>
  <si>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</si>
  <si>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</si>
  <si>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</si>
  <si>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</si>
  <si>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</si>
  <si>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</si>
  <si>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</si>
  <si>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</si>
  <si>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</si>
  <si>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</si>
  <si>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</si>
  <si>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</si>
  <si>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</si>
  <si>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</si>
  <si>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</si>
  <si>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</si>
  <si>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</si>
  <si>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</si>
  <si>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</si>
  <si>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</si>
  <si>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</si>
  <si>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</si>
  <si>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</si>
  <si>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</si>
  <si>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</si>
  <si>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</si>
  <si>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</si>
  <si>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</si>
  <si>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</si>
  <si>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</si>
  <si>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</si>
  <si>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</si>
  <si>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</si>
  <si>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</si>
  <si>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</si>
  <si>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</si>
  <si>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</si>
  <si>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</si>
  <si>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</si>
  <si>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</si>
  <si>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</si>
  <si>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</si>
  <si>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</si>
  <si>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</si>
  <si>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</si>
  <si>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</si>
  <si>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</si>
  <si>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</si>
  <si>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</si>
  <si>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</si>
  <si>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</si>
  <si>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</si>
  <si>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</si>
  <si>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</si>
  <si>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</si>
  <si>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</si>
  <si>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</si>
  <si>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</si>
  <si>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</si>
  <si>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</si>
  <si>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</si>
  <si>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</si>
  <si>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</si>
  <si>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</si>
  <si>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</si>
  <si>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</si>
  <si>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</si>
  <si>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</si>
  <si>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</si>
  <si>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</si>
  <si>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</si>
  <si>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</si>
  <si>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</si>
  <si>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</si>
  <si>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</si>
  <si>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</si>
  <si>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</si>
  <si>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</si>
  <si>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</si>
  <si>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</si>
  <si>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</si>
  <si>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</si>
  <si>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</si>
  <si>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</si>
  <si>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</si>
  <si>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</si>
  <si>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</si>
  <si>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</si>
  <si>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</si>
  <si>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</si>
  <si>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</si>
  <si>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</si>
  <si>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</si>
  <si>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</si>
  <si>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</si>
  <si>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</si>
  <si>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</si>
  <si>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</si>
  <si>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</si>
  <si>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</si>
  <si>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</si>
  <si>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</si>
  <si>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</si>
  <si>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</si>
  <si>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</si>
  <si>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</si>
  <si>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</si>
  <si>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</si>
  <si>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</si>
  <si>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</si>
  <si>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</si>
  <si>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</si>
  <si>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</si>
  <si>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</si>
  <si>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</si>
  <si>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</si>
  <si>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</si>
  <si>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</si>
  <si>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</si>
  <si>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</si>
  <si>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</si>
  <si>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</si>
  <si>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</si>
  <si>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</si>
  <si>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</si>
  <si>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</si>
  <si>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</si>
  <si>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</si>
  <si>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</si>
  <si>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</si>
  <si>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</si>
  <si>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</si>
  <si>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</si>
  <si>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</si>
  <si>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</si>
  <si>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</si>
  <si>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</si>
  <si>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</si>
  <si>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</si>
  <si>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</si>
  <si>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</si>
  <si>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</si>
  <si>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</si>
  <si>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</si>
  <si>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</si>
  <si>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</si>
  <si>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</si>
  <si>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</si>
  <si>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</si>
  <si>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</si>
  <si>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</si>
  <si>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</si>
  <si>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</si>
  <si>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</si>
  <si>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</si>
  <si>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</si>
  <si>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</si>
  <si>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</si>
  <si>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</si>
  <si>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</si>
  <si>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</si>
  <si>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</si>
  <si>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</si>
  <si>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</si>
  <si>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</si>
  <si>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</si>
  <si>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</si>
  <si>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</si>
  <si>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</si>
  <si>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</si>
  <si>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</si>
  <si>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</si>
  <si>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</si>
  <si>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</si>
  <si>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</si>
  <si>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</si>
  <si>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</si>
  <si>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</si>
  <si>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</si>
  <si>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</si>
  <si>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</si>
  <si>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</si>
  <si>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</si>
  <si>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</si>
  <si>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</si>
  <si>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</si>
  <si>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</si>
  <si>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</si>
  <si>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</si>
  <si>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</si>
  <si>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</si>
  <si>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</si>
  <si>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</si>
  <si>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</si>
  <si>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</si>
  <si>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</si>
  <si>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</si>
  <si>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</si>
  <si>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</si>
  <si>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</si>
  <si>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</si>
  <si>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</si>
  <si>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</si>
  <si>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</si>
  <si>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</si>
  <si>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</si>
  <si>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</si>
  <si>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</si>
  <si>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</si>
  <si>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</si>
  <si>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</si>
  <si>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</si>
  <si>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</si>
  <si>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</si>
  <si>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</si>
  <si>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</si>
  <si>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</si>
  <si>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</si>
  <si>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</si>
  <si>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</si>
  <si>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</si>
  <si>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</si>
  <si>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</si>
  <si>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</si>
  <si>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</si>
  <si>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</si>
  <si>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</si>
  <si>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</si>
  <si>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</si>
  <si>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</si>
  <si>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</si>
  <si>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</si>
  <si>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</si>
  <si>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</si>
  <si>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</si>
  <si>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</si>
  <si>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</si>
  <si>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</si>
  <si>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</si>
  <si>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</si>
  <si>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</si>
  <si>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</si>
  <si>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</si>
  <si>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</si>
  <si>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</si>
  <si>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</si>
  <si>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</si>
  <si>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</si>
  <si>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</si>
  <si>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</si>
  <si>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</si>
  <si>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</si>
  <si>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</si>
  <si>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</si>
  <si>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</si>
  <si>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</si>
  <si>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</si>
  <si>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</si>
  <si>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</si>
  <si>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</si>
  <si>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</si>
  <si>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</si>
  <si>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</si>
  <si>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</si>
  <si>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</si>
  <si>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</si>
  <si>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</si>
  <si>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</si>
  <si>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</si>
  <si>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</si>
  <si>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</si>
  <si>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</si>
  <si>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</si>
  <si>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</si>
  <si>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</si>
  <si>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</si>
  <si>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</si>
  <si>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</si>
  <si>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</si>
  <si>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</si>
  <si>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</si>
  <si>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</si>
  <si>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</si>
  <si>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</si>
  <si>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</si>
  <si>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</si>
  <si>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</si>
  <si>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</si>
  <si>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</si>
  <si>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</si>
  <si>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</si>
  <si>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</si>
  <si>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</si>
  <si>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</si>
  <si>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</si>
  <si>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</si>
  <si>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</si>
  <si>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</si>
  <si>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</si>
  <si>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</si>
  <si>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</si>
  <si>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</si>
  <si>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</si>
  <si>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</si>
  <si>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</si>
  <si>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</si>
  <si>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</si>
  <si>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</si>
  <si>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</si>
  <si>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</si>
  <si>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</si>
  <si>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</si>
  <si>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</si>
  <si>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</si>
  <si>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</si>
  <si>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</si>
  <si>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</si>
  <si>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</si>
  <si>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</si>
  <si>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</si>
  <si>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</si>
  <si>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</si>
  <si>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</si>
  <si>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</si>
  <si>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</si>
  <si>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</si>
  <si>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</si>
  <si>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</si>
  <si>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</si>
  <si>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</si>
  <si>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</si>
  <si>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</si>
  <si>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</si>
  <si>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</si>
  <si>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</si>
  <si>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</si>
  <si>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</si>
  <si>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</si>
  <si>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</si>
  <si>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</si>
  <si>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</si>
  <si>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</si>
  <si>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</si>
  <si>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</si>
  <si>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</si>
  <si>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</si>
  <si>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</si>
  <si>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</si>
  <si>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</si>
  <si>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</si>
  <si>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</si>
  <si>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</si>
  <si>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</si>
  <si>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</si>
  <si>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</si>
  <si>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</si>
  <si>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</si>
  <si>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</si>
  <si>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</si>
  <si>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</si>
  <si>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</si>
  <si>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</si>
  <si>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</si>
  <si>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</si>
  <si>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</si>
  <si>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</si>
  <si>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</si>
  <si>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</si>
  <si>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</si>
  <si>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</si>
  <si>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</si>
  <si>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</si>
  <si>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</si>
  <si>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</si>
  <si>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</si>
  <si>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</si>
  <si>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</si>
  <si>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</si>
  <si>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</si>
  <si>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</si>
  <si>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</si>
  <si>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</si>
  <si>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</si>
  <si>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</si>
  <si>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</si>
  <si>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</si>
  <si>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</si>
  <si>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</si>
  <si>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</si>
  <si>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</si>
  <si>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</si>
  <si>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</si>
  <si>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</si>
  <si>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</si>
  <si>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</si>
  <si>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</si>
  <si>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</si>
  <si>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</si>
  <si>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</si>
  <si>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</si>
  <si>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</si>
  <si>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</si>
  <si>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</si>
  <si>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</si>
  <si>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</si>
  <si>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</si>
  <si>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</si>
  <si>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</si>
  <si>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</si>
  <si>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</si>
  <si>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</si>
  <si>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</si>
  <si>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</si>
  <si>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</si>
  <si>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</si>
  <si>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</si>
  <si>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</si>
  <si>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</si>
  <si>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</si>
  <si>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</si>
  <si>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</si>
  <si>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</si>
  <si>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</si>
  <si>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</si>
  <si>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</si>
  <si>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</si>
  <si>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</si>
  <si>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</si>
  <si>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</si>
  <si>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</si>
  <si>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</si>
  <si>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</si>
  <si>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</si>
  <si>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</si>
  <si>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</si>
  <si>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</si>
  <si>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</si>
  <si>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</si>
  <si>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</si>
  <si>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</si>
  <si>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</si>
  <si>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</si>
  <si>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</si>
  <si>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</si>
  <si>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</si>
  <si>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</si>
  <si>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</si>
  <si>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</si>
  <si>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</si>
  <si>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</si>
  <si>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</si>
  <si>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</si>
  <si>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</si>
  <si>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</si>
  <si>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</si>
  <si>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</si>
  <si>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</si>
  <si>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</si>
  <si>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</si>
  <si>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</si>
  <si>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</si>
  <si>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</si>
  <si>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</si>
  <si>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</si>
  <si>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</si>
  <si>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</si>
  <si>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</si>
  <si>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</si>
  <si>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</si>
  <si>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</si>
  <si>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</si>
  <si>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</si>
  <si>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</si>
  <si>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</si>
  <si>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</si>
  <si>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</si>
  <si>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</si>
  <si>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</si>
  <si>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</si>
  <si>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</si>
  <si>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</si>
  <si>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</si>
  <si>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</si>
  <si>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</si>
  <si>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</si>
  <si>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</si>
  <si>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</si>
  <si>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</si>
  <si>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</si>
  <si>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</si>
  <si>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</si>
  <si>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</si>
  <si>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</si>
  <si>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</si>
  <si>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</si>
  <si>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</si>
  <si>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</si>
  <si>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</si>
  <si>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</si>
  <si>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</si>
  <si>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</si>
  <si>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</si>
  <si>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</si>
  <si>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</si>
  <si>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</si>
  <si>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</si>
  <si>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</si>
  <si>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</si>
  <si>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</si>
  <si>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</si>
  <si>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</si>
  <si>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</si>
  <si>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</si>
  <si>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</si>
  <si>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</si>
  <si>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</si>
  <si>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</si>
  <si>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</si>
  <si>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</si>
  <si>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</si>
  <si>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</si>
  <si>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</si>
  <si>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</si>
  <si>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</si>
  <si>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</si>
  <si>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</si>
  <si>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</si>
  <si>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</si>
  <si>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</si>
  <si>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</si>
  <si>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</si>
  <si>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</si>
  <si>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</si>
  <si>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</si>
  <si>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</si>
  <si>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</si>
  <si>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</si>
  <si>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</si>
  <si>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</si>
  <si>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</si>
  <si>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</si>
  <si>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</si>
  <si>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</si>
  <si>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</si>
  <si>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</si>
  <si>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</si>
  <si>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</si>
  <si>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</si>
  <si>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</si>
  <si>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</si>
  <si>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</si>
  <si>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</si>
  <si>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</si>
  <si>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</si>
  <si>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</si>
  <si>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</si>
  <si>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</si>
  <si>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</si>
  <si>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</si>
  <si>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</si>
  <si>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</si>
  <si>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</si>
  <si>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</si>
  <si>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</si>
  <si>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</si>
  <si>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</si>
  <si>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</si>
  <si>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</si>
  <si>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</si>
  <si>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</si>
  <si>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</si>
  <si>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</si>
  <si>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</si>
  <si>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</si>
  <si>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</si>
  <si>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</si>
  <si>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</si>
  <si>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</si>
  <si>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</si>
  <si>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</si>
  <si>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</si>
  <si>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</si>
  <si>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</si>
  <si>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</si>
  <si>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</si>
  <si>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</si>
  <si>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</si>
  <si>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</si>
  <si>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</si>
  <si>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</si>
  <si>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</si>
  <si>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</si>
  <si>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</si>
  <si>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</si>
  <si>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</si>
  <si>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</si>
  <si>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</si>
  <si>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</si>
  <si>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</si>
  <si>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</si>
  <si>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</si>
  <si>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</si>
  <si>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</si>
  <si>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</si>
  <si>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</si>
  <si>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</si>
  <si>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</si>
  <si>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</si>
  <si>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</si>
  <si>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</si>
  <si>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</si>
  <si>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</si>
  <si>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</si>
  <si>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</si>
  <si>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</si>
  <si>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</si>
  <si>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</si>
  <si>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</si>
  <si>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</si>
  <si>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</si>
  <si>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</si>
  <si>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</si>
  <si>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</si>
  <si>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</si>
  <si>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</si>
  <si>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</si>
  <si>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</si>
  <si>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</si>
  <si>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</si>
  <si>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</si>
  <si>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</si>
  <si>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</si>
  <si>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</si>
  <si>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</si>
  <si>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</si>
  <si>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</si>
  <si>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</si>
  <si>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</si>
  <si>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</si>
  <si>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</si>
  <si>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</si>
  <si>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</si>
  <si>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</si>
  <si>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</si>
  <si>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</si>
  <si>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</si>
  <si>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</si>
  <si>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</si>
  <si>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</si>
  <si>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</si>
  <si>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</si>
  <si>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</si>
  <si>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</si>
  <si>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</si>
  <si>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</si>
  <si>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</si>
  <si>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</si>
  <si>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</si>
  <si>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</si>
  <si>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</si>
  <si>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</si>
  <si>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</si>
  <si>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</si>
  <si>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</si>
  <si>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</si>
  <si>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</si>
  <si>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</si>
  <si>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</si>
  <si>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</si>
  <si>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</si>
  <si>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</si>
  <si>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</si>
  <si>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</si>
  <si>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</si>
  <si>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</si>
  <si>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</si>
  <si>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</si>
  <si>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</si>
  <si>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</si>
  <si>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</si>
  <si>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</si>
  <si>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</si>
  <si>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</si>
  <si>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</si>
  <si>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</si>
  <si>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</si>
  <si>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</si>
  <si>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</si>
  <si>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</si>
  <si>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</si>
  <si>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</si>
  <si>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</si>
  <si>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</si>
  <si>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</si>
  <si>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</si>
  <si>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</si>
  <si>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</si>
  <si>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</si>
  <si>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</si>
  <si>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</si>
  <si>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</si>
  <si>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</si>
  <si>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</si>
  <si>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</si>
  <si>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</si>
  <si>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</si>
  <si>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</si>
  <si>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</si>
  <si>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</si>
  <si>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</si>
  <si>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</si>
  <si>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</si>
  <si>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</si>
  <si>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</si>
  <si>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</si>
  <si>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</si>
  <si>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</si>
  <si>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</si>
  <si>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</si>
  <si>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</si>
  <si>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</si>
  <si>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</si>
  <si>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</si>
  <si>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</si>
  <si>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</si>
  <si>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</si>
  <si>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</si>
  <si>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</si>
  <si>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</si>
  <si>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</si>
  <si>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</si>
  <si>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</si>
  <si>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</si>
  <si>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</si>
  <si>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</si>
  <si>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</si>
  <si>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</si>
  <si>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</si>
  <si>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</si>
  <si>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</si>
  <si>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</si>
  <si>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</si>
  <si>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</si>
  <si>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</si>
  <si>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</si>
  <si>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</si>
  <si>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</si>
  <si>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</si>
  <si>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</si>
  <si>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</si>
  <si>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</si>
  <si>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</si>
  <si>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</si>
  <si>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</si>
  <si>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</si>
  <si>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</si>
  <si>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</si>
  <si>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</si>
  <si>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</si>
  <si>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</si>
  <si>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</si>
  <si>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</si>
  <si>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</si>
  <si>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</si>
  <si>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</si>
  <si>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</si>
  <si>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</si>
  <si>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</si>
  <si>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</si>
  <si>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</si>
  <si>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</si>
  <si>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</si>
  <si>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</si>
  <si>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</si>
  <si>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</si>
  <si>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</si>
  <si>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</si>
  <si>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</si>
  <si>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</si>
  <si>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</si>
  <si>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</si>
  <si>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</si>
  <si>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</si>
  <si>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</si>
  <si>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</si>
  <si>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</si>
  <si>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</si>
  <si>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</si>
  <si>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</si>
  <si>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</si>
  <si>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</si>
  <si>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</si>
  <si>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</si>
  <si>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</si>
  <si>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</si>
  <si>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</si>
  <si>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</si>
  <si>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</si>
  <si>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</si>
  <si>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</si>
  <si>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</si>
  <si>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</si>
  <si>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</si>
  <si>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</si>
  <si>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</si>
  <si>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</si>
  <si>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</si>
  <si>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</si>
  <si>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</si>
  <si>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</si>
  <si>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</si>
  <si>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</si>
  <si>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</si>
  <si>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</si>
  <si>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</si>
  <si>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</si>
  <si>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</si>
  <si>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</si>
  <si>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</si>
  <si>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</si>
  <si>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</si>
  <si>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</si>
  <si>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</si>
  <si>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</si>
  <si>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</si>
  <si>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</si>
  <si>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</si>
  <si>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</si>
  <si>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</si>
  <si>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</si>
  <si>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</si>
  <si>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</si>
  <si>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</si>
  <si>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</si>
  <si>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</si>
  <si>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</si>
  <si>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</si>
  <si>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</si>
  <si>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</si>
  <si>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</si>
  <si>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</si>
  <si>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</si>
  <si>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</si>
  <si>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</si>
  <si>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</si>
  <si>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</si>
  <si>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</si>
  <si>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</si>
  <si>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</si>
  <si>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</si>
  <si>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</si>
  <si>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</si>
  <si>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</si>
  <si>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</si>
  <si>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</si>
  <si>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</si>
  <si>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</si>
  <si>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</si>
  <si>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</si>
  <si>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</si>
  <si>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</si>
  <si>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</si>
  <si>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</si>
  <si>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</si>
  <si>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</si>
  <si>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</si>
  <si>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</si>
  <si>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</si>
  <si>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</si>
  <si>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</si>
  <si>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</si>
  <si>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</si>
  <si>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</si>
  <si>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</si>
  <si>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</si>
  <si>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</si>
  <si>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</si>
  <si>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</si>
  <si>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</si>
  <si>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</si>
  <si>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</si>
  <si>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</si>
  <si>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</si>
  <si>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</si>
  <si>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</si>
  <si>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</si>
  <si>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</si>
  <si>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</si>
  <si>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</si>
  <si>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</si>
  <si>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</si>
  <si>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</si>
  <si>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</si>
  <si>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</si>
  <si>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</si>
  <si>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</si>
  <si>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</si>
  <si>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</si>
  <si>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</si>
  <si>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</si>
  <si>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</si>
  <si>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</si>
  <si>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</si>
  <si>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</si>
  <si>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</si>
  <si>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</si>
  <si>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</si>
  <si>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</si>
  <si>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</si>
  <si>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</si>
  <si>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</si>
  <si>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</si>
  <si>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</si>
  <si>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</si>
  <si>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</si>
  <si>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</si>
  <si>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</si>
  <si>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</si>
  <si>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</si>
  <si>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</si>
  <si>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</si>
  <si>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</si>
  <si>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</si>
  <si>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</si>
  <si>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</si>
  <si>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</si>
  <si>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</si>
  <si>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</si>
  <si>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</si>
  <si>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</si>
  <si>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</si>
  <si>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</si>
  <si>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</si>
  <si>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</si>
  <si>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</si>
  <si>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</si>
  <si>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</si>
  <si>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</si>
  <si>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</si>
  <si>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</si>
  <si>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</si>
  <si>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</si>
  <si>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</si>
  <si>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</si>
  <si>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</si>
  <si>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</si>
  <si>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</si>
  <si>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</si>
  <si>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</si>
  <si>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</si>
  <si>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</si>
  <si>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</si>
  <si>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</si>
  <si>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</si>
  <si>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</si>
  <si>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</si>
  <si>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</si>
  <si>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</si>
  <si>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</si>
  <si>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</si>
  <si>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</si>
  <si>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</si>
  <si>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</si>
  <si>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</si>
  <si>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</si>
  <si>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</si>
  <si>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</si>
  <si>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</si>
  <si>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</si>
  <si>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</si>
  <si>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</si>
  <si>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</si>
  <si>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</si>
  <si>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</si>
  <si>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</si>
  <si>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</si>
  <si>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</si>
  <si>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</si>
  <si>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</si>
  <si>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</si>
  <si>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</si>
  <si>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</si>
  <si>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</si>
  <si>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</si>
  <si>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</si>
  <si>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</si>
  <si>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</si>
  <si>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</si>
  <si>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</si>
  <si>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</si>
  <si>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</si>
  <si>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</si>
  <si>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</si>
  <si>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</si>
  <si>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</si>
  <si>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</si>
  <si>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</si>
  <si>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</si>
  <si>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</si>
  <si>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</si>
  <si>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</si>
  <si>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</si>
  <si>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</si>
  <si>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</si>
  <si>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</si>
  <si>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</si>
  <si>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</si>
  <si>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</si>
  <si>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</si>
  <si>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</si>
  <si>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</si>
  <si>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</si>
  <si>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</si>
  <si>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</si>
  <si>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</si>
  <si>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</si>
  <si>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</si>
  <si>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</si>
  <si>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</si>
  <si>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</si>
  <si>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</si>
  <si>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</si>
  <si>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</si>
  <si>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</si>
  <si>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</si>
  <si>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</si>
  <si>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</si>
  <si>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</si>
  <si>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</si>
  <si>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</si>
  <si>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</si>
  <si>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</si>
  <si>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</si>
  <si>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</si>
  <si>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</si>
  <si>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</si>
  <si>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</si>
  <si>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</si>
  <si>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</si>
  <si>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</si>
  <si>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</si>
  <si>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</si>
  <si>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</si>
  <si>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</si>
  <si>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</si>
  <si>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</si>
  <si>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</si>
  <si>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</si>
  <si>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</si>
  <si>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</si>
  <si>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</si>
  <si>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</si>
  <si>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</si>
  <si>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</si>
  <si>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</si>
  <si>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</si>
  <si>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</si>
  <si>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</si>
  <si>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</si>
  <si>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</si>
  <si>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</si>
  <si>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</si>
  <si>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</si>
  <si>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</si>
  <si>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</si>
  <si>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</si>
  <si>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</si>
  <si>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</si>
  <si>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</si>
  <si>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</si>
  <si>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</si>
  <si>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</si>
  <si>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</si>
  <si>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</si>
  <si>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</si>
  <si>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</si>
  <si>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</si>
  <si>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</si>
  <si>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</si>
  <si>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</si>
  <si>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</si>
  <si>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</si>
  <si>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</si>
  <si>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</si>
  <si>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</si>
  <si>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</si>
  <si>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</si>
  <si>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</si>
  <si>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</si>
  <si>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</si>
  <si>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</si>
  <si>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</si>
  <si>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</si>
  <si>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</si>
  <si>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</si>
  <si>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</si>
  <si>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</si>
  <si>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</si>
  <si>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</si>
  <si>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</si>
  <si>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</si>
  <si>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</si>
  <si>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</si>
  <si>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</si>
  <si>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</si>
  <si>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</si>
  <si>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</si>
  <si>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</si>
  <si>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</si>
  <si>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</si>
  <si>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</si>
  <si>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</si>
  <si>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</si>
  <si>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</si>
  <si>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</si>
  <si>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</si>
  <si>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</si>
  <si>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</si>
  <si>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</si>
  <si>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</si>
  <si>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</si>
  <si>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</si>
  <si>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</si>
  <si>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</si>
  <si>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</si>
  <si>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</si>
  <si>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</si>
  <si>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</si>
  <si>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</si>
  <si>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</si>
  <si>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</si>
  <si>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</si>
  <si>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</si>
  <si>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</si>
  <si>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</si>
  <si>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</si>
  <si>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</si>
  <si>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</si>
  <si>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</si>
  <si>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</si>
  <si>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</si>
  <si>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</si>
  <si>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</si>
  <si>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</si>
  <si>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</si>
  <si>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</si>
  <si>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</si>
  <si>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</si>
  <si>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</si>
  <si>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</si>
  <si>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</si>
  <si>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</si>
  <si>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</si>
  <si>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</si>
  <si>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</si>
  <si>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</si>
  <si>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</si>
  <si>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</si>
  <si>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</si>
  <si>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</si>
  <si>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</si>
  <si>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</si>
  <si>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</si>
  <si>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</si>
  <si>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</si>
  <si>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</si>
  <si>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</si>
  <si>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</si>
  <si>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</si>
  <si>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</si>
  <si>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</si>
  <si>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</si>
  <si>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</si>
  <si>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</si>
  <si>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</si>
  <si>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</si>
  <si>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</si>
  <si>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</si>
  <si>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</si>
  <si>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</si>
  <si>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</si>
  <si>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</si>
  <si>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</si>
  <si>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</si>
  <si>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</si>
  <si>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</si>
  <si>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</si>
  <si>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</si>
  <si>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</si>
  <si>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</si>
  <si>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</si>
  <si>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</si>
  <si>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</si>
  <si>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</si>
  <si>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</si>
  <si>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</si>
  <si>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</si>
  <si>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</si>
  <si>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</si>
  <si>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</si>
  <si>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</si>
  <si>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</si>
  <si>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</si>
  <si>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</si>
  <si>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</si>
  <si>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</si>
  <si>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</si>
  <si>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</si>
  <si>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</si>
  <si>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</si>
  <si>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</si>
  <si>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</si>
  <si>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</si>
  <si>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</si>
  <si>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</si>
  <si>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</si>
  <si>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</si>
  <si>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</si>
  <si>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</si>
  <si>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</si>
  <si>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</si>
  <si>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</si>
  <si>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</si>
  <si>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</si>
  <si>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</si>
  <si>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</si>
  <si>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</si>
  <si>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</si>
  <si>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</si>
  <si>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</si>
  <si>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</si>
  <si>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</si>
  <si>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</si>
  <si>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</si>
  <si>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</si>
  <si>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</si>
  <si>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</si>
  <si>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</si>
  <si>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</si>
  <si>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</si>
  <si>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</si>
  <si>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</si>
  <si>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</si>
  <si>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</si>
  <si>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</si>
  <si>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</si>
  <si>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</si>
  <si>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</si>
  <si>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</si>
  <si>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</si>
  <si>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</si>
  <si>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</si>
  <si>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</si>
  <si>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</si>
  <si>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</si>
  <si>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</si>
  <si>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</si>
  <si>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</si>
  <si>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</si>
  <si>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</si>
  <si>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</si>
  <si>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</si>
  <si>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</si>
  <si>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</si>
  <si>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</si>
  <si>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</si>
  <si>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</si>
  <si>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</si>
  <si>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</si>
  <si>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</si>
  <si>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</si>
  <si>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</si>
  <si>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</si>
  <si>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</si>
  <si>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</si>
  <si>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</si>
  <si>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</si>
  <si>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</si>
  <si>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</si>
  <si>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</si>
  <si>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</si>
  <si>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</si>
  <si>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</si>
  <si>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</si>
  <si>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</si>
  <si>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</si>
  <si>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</si>
  <si>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</si>
  <si>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</si>
  <si>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</si>
  <si>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</si>
  <si>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</si>
  <si>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</si>
  <si>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</si>
  <si>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</si>
  <si>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</si>
  <si>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</si>
  <si>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</si>
  <si>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</si>
  <si>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</si>
  <si>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</si>
  <si>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</si>
  <si>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</si>
  <si>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</si>
  <si>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</si>
  <si>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</si>
  <si>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</si>
  <si>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</si>
  <si>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</si>
  <si>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</si>
  <si>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</si>
  <si>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</si>
  <si>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</si>
  <si>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</si>
  <si>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</si>
  <si>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</si>
  <si>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</si>
  <si>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</si>
  <si>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</si>
  <si>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</si>
  <si>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</si>
  <si>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</si>
  <si>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</si>
  <si>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</si>
  <si>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</si>
  <si>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</si>
  <si>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</si>
  <si>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</si>
  <si>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</si>
  <si>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</si>
  <si>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</si>
  <si>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</si>
  <si>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</si>
  <si>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</si>
  <si>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</si>
  <si>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</si>
  <si>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</si>
  <si>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</si>
  <si>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</si>
  <si>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</si>
  <si>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</si>
  <si>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</si>
  <si>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</si>
  <si>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</si>
  <si>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</si>
  <si>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</si>
  <si>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</si>
  <si>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</si>
  <si>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</si>
  <si>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</si>
  <si>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</si>
  <si>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</si>
  <si>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</si>
  <si>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</si>
  <si>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</si>
  <si>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</si>
  <si>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</si>
  <si>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</si>
  <si>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</si>
  <si>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</si>
  <si>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</si>
  <si>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</si>
  <si>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</si>
  <si>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</si>
  <si>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</si>
  <si>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</si>
  <si>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</si>
  <si>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</si>
  <si>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</si>
  <si>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</si>
  <si>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</si>
  <si>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</si>
  <si>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</si>
  <si>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</si>
  <si>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</si>
  <si>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</si>
  <si>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</si>
  <si>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</si>
  <si>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</si>
  <si>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</si>
  <si>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</si>
  <si>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</si>
  <si>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</si>
  <si>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</si>
  <si>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</si>
  <si>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</si>
  <si>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</si>
  <si>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</si>
  <si>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</si>
  <si>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</si>
  <si>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</si>
  <si>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</si>
  <si>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</si>
  <si>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</si>
  <si>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</si>
  <si>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</si>
  <si>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</si>
  <si>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</si>
  <si>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</si>
  <si>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</si>
  <si>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</si>
  <si>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</si>
  <si>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</si>
  <si>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</si>
  <si>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</si>
  <si>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</si>
  <si>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</si>
  <si>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</si>
  <si>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</si>
  <si>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</si>
  <si>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</si>
  <si>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</si>
  <si>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</si>
  <si>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</si>
  <si>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</si>
  <si>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</si>
  <si>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</si>
  <si>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</si>
  <si>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</si>
  <si>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</si>
  <si>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</si>
  <si>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</si>
  <si>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</si>
  <si>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</si>
  <si>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</si>
  <si>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</si>
  <si>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</si>
  <si>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</si>
  <si>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</si>
  <si>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</si>
  <si>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</si>
  <si>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</si>
  <si>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</si>
  <si>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</si>
  <si>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</si>
  <si>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</si>
  <si>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</si>
  <si>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</si>
  <si>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</si>
  <si>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</si>
  <si>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</si>
  <si>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</si>
  <si>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</si>
  <si>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</si>
  <si>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</si>
  <si>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</si>
  <si>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</si>
  <si>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</si>
  <si>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</si>
  <si>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</si>
  <si>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</si>
  <si>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</si>
  <si>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</si>
  <si>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</si>
  <si>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</si>
  <si>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</si>
  <si>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</si>
  <si>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</si>
  <si>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</si>
  <si>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</si>
  <si>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</si>
  <si>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</si>
  <si>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</si>
  <si>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</si>
  <si>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</si>
  <si>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</si>
  <si>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</si>
  <si>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</si>
  <si>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</si>
  <si>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</si>
  <si>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</si>
  <si>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</si>
  <si>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</si>
  <si>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</si>
  <si>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</si>
  <si>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</si>
  <si>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</si>
  <si>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</si>
  <si>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</si>
  <si>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</si>
  <si>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</si>
  <si>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</si>
  <si>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</si>
  <si>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</si>
  <si>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</si>
  <si>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</si>
  <si>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</si>
  <si>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</si>
  <si>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</si>
  <si>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</si>
  <si>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</si>
  <si>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</si>
  <si>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</si>
  <si>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</si>
  <si>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</si>
  <si>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</si>
  <si>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</si>
  <si>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</si>
  <si>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</si>
  <si>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</si>
  <si>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</si>
  <si>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</si>
  <si>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</si>
  <si>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</si>
  <si>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</si>
  <si>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</si>
  <si>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</si>
  <si>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</si>
  <si>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</si>
  <si>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</si>
  <si>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</si>
  <si>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</si>
  <si>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</si>
  <si>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</si>
  <si>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</si>
  <si>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</si>
  <si>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</si>
  <si>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</si>
  <si>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</si>
  <si>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</si>
  <si>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</si>
  <si>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</si>
  <si>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</si>
  <si>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</si>
  <si>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</si>
  <si>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</si>
  <si>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</si>
  <si>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</si>
  <si>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</si>
  <si>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</si>
  <si>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</si>
  <si>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</si>
  <si>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</si>
  <si>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</si>
  <si>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</si>
  <si>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</si>
  <si>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</si>
  <si>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</si>
  <si>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</si>
  <si>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</si>
  <si>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</si>
  <si>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</si>
  <si>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</si>
  <si>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</si>
  <si>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</si>
  <si>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</si>
  <si>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</si>
  <si>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</si>
  <si>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</si>
  <si>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</si>
  <si>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</si>
  <si>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</si>
  <si>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</si>
  <si>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</si>
  <si>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</si>
  <si>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</si>
  <si>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</si>
  <si>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</si>
  <si>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</si>
  <si>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</si>
  <si>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</si>
  <si>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</si>
  <si>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</si>
  <si>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</si>
  <si>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</si>
  <si>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</si>
  <si>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</si>
  <si>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</si>
  <si>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</si>
  <si>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</si>
  <si>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</si>
  <si>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</si>
  <si>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</si>
  <si>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</si>
  <si>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</si>
  <si>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</si>
  <si>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</si>
  <si>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</si>
  <si>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</si>
  <si>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</si>
  <si>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</si>
  <si>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</si>
  <si>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</si>
  <si>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</si>
  <si>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</si>
  <si>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</si>
  <si>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</si>
  <si>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</si>
  <si>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</si>
  <si>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</si>
  <si>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</si>
  <si>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</si>
  <si>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</si>
  <si>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</si>
  <si>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</si>
  <si>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</si>
  <si>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</si>
  <si>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</si>
  <si>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</si>
  <si>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</si>
  <si>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</si>
  <si>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</si>
  <si>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</si>
  <si>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</si>
  <si>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</si>
  <si>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</si>
  <si>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</si>
  <si>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</si>
  <si>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</si>
  <si>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</si>
  <si>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</si>
  <si>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</si>
  <si>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</si>
  <si>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</si>
  <si>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</si>
  <si>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</si>
  <si>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</si>
  <si>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</si>
  <si>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</si>
  <si>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</si>
  <si>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</si>
  <si>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</si>
  <si>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</si>
  <si>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</si>
  <si>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</si>
  <si>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</si>
  <si>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</si>
  <si>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</si>
  <si>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</si>
  <si>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</si>
  <si>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</si>
  <si>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</si>
  <si>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</si>
  <si>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</si>
  <si>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</si>
  <si>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</si>
  <si>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</si>
  <si>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</si>
  <si>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</si>
  <si>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</si>
  <si>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</si>
  <si>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</si>
  <si>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</si>
  <si>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</si>
  <si>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</si>
  <si>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</si>
  <si>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</si>
  <si>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</si>
  <si>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</si>
  <si>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</si>
  <si>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</si>
  <si>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</si>
  <si>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</si>
  <si>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</si>
  <si>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</si>
  <si>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</si>
  <si>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</si>
  <si>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</si>
  <si>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</si>
  <si>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</si>
  <si>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</si>
  <si>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</si>
  <si>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</si>
  <si>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</si>
  <si>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</si>
  <si>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</si>
  <si>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</si>
  <si>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</si>
  <si>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</si>
  <si>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</si>
  <si>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</si>
  <si>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</si>
  <si>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</si>
  <si>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</si>
  <si>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</si>
  <si>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</si>
  <si>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</si>
  <si>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</si>
  <si>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</si>
  <si>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</si>
  <si>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</si>
  <si>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</si>
  <si>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</si>
  <si>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</si>
  <si>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</si>
  <si>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</si>
  <si>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</si>
  <si>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</si>
  <si>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</si>
  <si>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</si>
  <si>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</si>
  <si>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</si>
  <si>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</si>
  <si>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</si>
  <si>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</si>
  <si>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</si>
  <si>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</si>
  <si>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</si>
  <si>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</si>
  <si>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</si>
  <si>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</si>
  <si>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</si>
  <si>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</si>
  <si>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</si>
  <si>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</si>
  <si>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</si>
  <si>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</si>
  <si>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</si>
  <si>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</si>
  <si>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</si>
  <si>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</si>
  <si>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</si>
  <si>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</si>
  <si>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</si>
  <si>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</si>
  <si>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</si>
  <si>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</si>
  <si>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</si>
  <si>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</si>
  <si>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</si>
  <si>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</si>
  <si>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</si>
  <si>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</si>
  <si>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</si>
  <si>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</si>
  <si>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</si>
  <si>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</si>
  <si>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</si>
  <si>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</si>
  <si>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</si>
  <si>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</si>
  <si>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</si>
  <si>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</si>
  <si>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</si>
  <si>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</si>
  <si>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</si>
  <si>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</si>
  <si>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</si>
  <si>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</si>
  <si>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</si>
  <si>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</si>
  <si>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</si>
  <si>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</si>
  <si>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</si>
  <si>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</si>
  <si>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</si>
  <si>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</si>
  <si>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</si>
  <si>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</si>
  <si>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</si>
  <si>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</si>
  <si>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</si>
  <si>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</si>
  <si>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</si>
  <si>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</si>
  <si>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</si>
  <si>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</si>
  <si>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</si>
  <si>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</si>
  <si>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</si>
  <si>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</si>
  <si>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</si>
  <si>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</si>
  <si>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</si>
  <si>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</si>
  <si>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</si>
  <si>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</si>
  <si>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</si>
  <si>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</si>
  <si>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</si>
  <si>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</si>
  <si>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</si>
  <si>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</si>
  <si>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</si>
  <si>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</si>
  <si>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</si>
  <si>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</si>
  <si>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</si>
  <si>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</si>
  <si>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</si>
  <si>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</si>
  <si>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</si>
  <si>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</si>
  <si>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</si>
  <si>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</si>
  <si>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</si>
  <si>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</si>
  <si>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</si>
  <si>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</si>
  <si>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</si>
  <si>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</si>
  <si>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</si>
  <si>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</si>
  <si>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</si>
  <si>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</si>
  <si>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</si>
  <si>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</si>
  <si>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</si>
  <si>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</si>
  <si>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</si>
  <si>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</si>
  <si>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</si>
  <si>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</si>
  <si>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</si>
  <si>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</si>
  <si>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</si>
  <si>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</si>
  <si>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</si>
  <si>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</si>
  <si>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</si>
  <si>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</si>
  <si>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</si>
  <si>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</si>
  <si>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</si>
  <si>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</si>
  <si>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</si>
  <si>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</si>
  <si>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</si>
  <si>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</si>
  <si>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</si>
  <si>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</si>
  <si>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</si>
  <si>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</si>
  <si>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</si>
  <si>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</si>
  <si>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</si>
  <si>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</si>
  <si>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</si>
  <si>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</si>
  <si>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</si>
  <si>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</si>
  <si>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</si>
  <si>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</si>
  <si>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</si>
  <si>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</si>
  <si>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</si>
  <si>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</si>
  <si>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</si>
  <si>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</si>
  <si>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</si>
  <si>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</si>
  <si>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</si>
  <si>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</si>
  <si>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</si>
  <si>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</si>
  <si>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</si>
  <si>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</si>
  <si>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</si>
  <si>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</si>
  <si>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</si>
  <si>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</si>
  <si>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</si>
  <si>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</si>
  <si>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</si>
  <si>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</si>
  <si>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</si>
  <si>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</si>
  <si>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</si>
  <si>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</si>
  <si>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</si>
  <si>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</si>
  <si>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</si>
  <si>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</si>
  <si>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</si>
  <si>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</si>
  <si>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</si>
  <si>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</si>
  <si>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</si>
  <si>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</si>
  <si>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</si>
  <si>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</si>
  <si>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</si>
  <si>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</si>
  <si>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</si>
  <si>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</si>
  <si>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</si>
  <si>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</si>
  <si>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</si>
  <si>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</si>
  <si>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</si>
  <si>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</si>
  <si>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</si>
  <si>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</si>
  <si>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</si>
  <si>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</si>
  <si>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</si>
  <si>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</si>
  <si>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</si>
  <si>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</si>
  <si>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</si>
  <si>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</si>
  <si>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</si>
  <si>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</si>
  <si>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</si>
  <si>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</si>
  <si>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</si>
  <si>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</si>
  <si>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</si>
  <si>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</si>
  <si>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</si>
  <si>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</si>
  <si>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</si>
  <si>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</si>
  <si>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</si>
  <si>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</si>
  <si>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</si>
  <si>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</si>
  <si>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</si>
  <si>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</si>
  <si>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</si>
  <si>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</si>
  <si>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</si>
  <si>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</si>
  <si>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</si>
  <si>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</si>
  <si>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</si>
  <si>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</si>
  <si>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</si>
  <si>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</si>
  <si>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</si>
  <si>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</si>
  <si>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</si>
  <si>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</si>
  <si>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</si>
  <si>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</si>
  <si>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</si>
  <si>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</si>
  <si>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</si>
  <si>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</si>
  <si>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</si>
  <si>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</si>
  <si>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</si>
  <si>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</si>
  <si>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</si>
  <si>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</si>
  <si>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</si>
  <si>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</si>
  <si>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</si>
  <si>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</si>
  <si>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</si>
  <si>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</si>
  <si>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</si>
  <si>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</si>
  <si>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</si>
  <si>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</si>
  <si>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</si>
  <si>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</si>
  <si>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</si>
  <si>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</si>
  <si>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</si>
  <si>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</si>
  <si>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</si>
  <si>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</si>
  <si>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</si>
  <si>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</si>
  <si>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</si>
  <si>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</si>
  <si>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</si>
  <si>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</si>
  <si>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</si>
  <si>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</si>
  <si>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</si>
  <si>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</si>
  <si>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</si>
  <si>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</si>
  <si>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</si>
  <si>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</si>
  <si>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</si>
  <si>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</si>
  <si>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</si>
  <si>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</si>
  <si>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</si>
  <si>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</si>
  <si>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</si>
  <si>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</si>
  <si>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</si>
  <si>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</si>
  <si>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</si>
  <si>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</si>
  <si>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</si>
  <si>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</si>
  <si>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</si>
  <si>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</si>
  <si>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</si>
  <si>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</si>
  <si>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</si>
  <si>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</si>
  <si>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</si>
  <si>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</si>
  <si>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</si>
  <si>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</si>
  <si>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</si>
  <si>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</si>
  <si>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</si>
  <si>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</si>
  <si>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</si>
  <si>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</si>
  <si>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</si>
  <si>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</si>
  <si>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</si>
  <si>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</si>
  <si>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</si>
  <si>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</si>
  <si>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</si>
  <si>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</si>
  <si>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</si>
  <si>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</si>
  <si>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</si>
  <si>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</si>
  <si>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</si>
  <si>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</si>
  <si>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</si>
  <si>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</si>
  <si>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</si>
  <si>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</si>
  <si>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</si>
  <si>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</si>
  <si>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</si>
  <si>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</si>
  <si>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</si>
  <si>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</si>
  <si>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</si>
  <si>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</si>
  <si>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</si>
  <si>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</si>
  <si>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</si>
  <si>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</si>
  <si>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</si>
  <si>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</si>
  <si>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</si>
  <si>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</si>
  <si>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</si>
  <si>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</si>
  <si>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</si>
  <si>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</si>
  <si>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</si>
  <si>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</si>
  <si>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</si>
  <si>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</si>
  <si>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</si>
  <si>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</si>
  <si>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</si>
  <si>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</si>
  <si>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</si>
  <si>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</si>
  <si>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</si>
  <si>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</si>
  <si>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</si>
  <si>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</si>
  <si>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</si>
  <si>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</si>
  <si>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</si>
  <si>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</si>
  <si>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</si>
  <si>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</si>
  <si>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</si>
  <si>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</si>
  <si>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</si>
  <si>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</si>
  <si>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</si>
  <si>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</si>
  <si>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</si>
  <si>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</si>
  <si>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</si>
  <si>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</si>
  <si>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</si>
  <si>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</si>
  <si>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</si>
  <si>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</si>
  <si>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</si>
  <si>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</si>
  <si>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</si>
  <si>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</si>
  <si>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</si>
  <si>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</si>
  <si>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</si>
  <si>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</si>
  <si>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</si>
  <si>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</si>
  <si>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</si>
  <si>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</si>
  <si>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</si>
  <si>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</si>
  <si>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</si>
  <si>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</si>
  <si>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</si>
  <si>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</si>
  <si>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</si>
  <si>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</si>
  <si>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</si>
  <si>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</si>
  <si>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</si>
  <si>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</si>
  <si>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</si>
  <si>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</si>
  <si>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</si>
  <si>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</si>
  <si>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</si>
  <si>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</si>
  <si>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</si>
  <si>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</si>
  <si>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</si>
  <si>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</si>
  <si>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</si>
  <si>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</si>
  <si>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</si>
  <si>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</si>
  <si>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</si>
  <si>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</si>
  <si>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</si>
  <si>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</si>
  <si>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</si>
  <si>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</si>
  <si>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</si>
  <si>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</si>
  <si>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</si>
  <si>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</si>
  <si>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</si>
  <si>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</si>
  <si>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</si>
  <si>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</si>
  <si>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</si>
  <si>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</si>
  <si>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</si>
  <si>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</si>
  <si>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</si>
  <si>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</si>
  <si>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</si>
  <si>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</si>
  <si>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</si>
  <si>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</si>
  <si>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</si>
  <si>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</si>
  <si>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</si>
  <si>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</si>
  <si>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</si>
  <si>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</si>
  <si>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</si>
  <si>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</si>
  <si>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</si>
  <si>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</si>
  <si>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</si>
  <si>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</si>
  <si>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</si>
  <si>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</si>
  <si>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</si>
  <si>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</si>
  <si>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</si>
  <si>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</si>
  <si>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</si>
  <si>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</si>
  <si>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</si>
  <si>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</si>
  <si>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</si>
  <si>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</si>
  <si>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</si>
  <si>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</si>
  <si>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</si>
  <si>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</si>
  <si>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</si>
  <si>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</si>
  <si>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</si>
  <si>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</si>
  <si>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</si>
  <si>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</si>
  <si>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</si>
  <si>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</si>
  <si>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</si>
  <si>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</si>
  <si>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</si>
  <si>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</si>
  <si>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</si>
  <si>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</si>
  <si>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</si>
  <si>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</si>
  <si>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</si>
  <si>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</si>
  <si>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</si>
  <si>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</si>
  <si>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</si>
  <si>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</si>
  <si>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</si>
  <si>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</si>
  <si>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</si>
  <si>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</si>
  <si>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</si>
  <si>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</si>
  <si>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</si>
  <si>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</si>
  <si>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</si>
  <si>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</si>
  <si>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</si>
  <si>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</si>
  <si>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</si>
  <si>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</si>
  <si>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</si>
  <si>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</si>
  <si>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</si>
  <si>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</si>
  <si>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</si>
  <si>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</si>
  <si>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</si>
  <si>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</si>
  <si>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</si>
  <si>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</si>
  <si>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</si>
  <si>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</si>
  <si>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</si>
  <si>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</si>
  <si>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</si>
  <si>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</si>
  <si>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</si>
  <si>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</si>
  <si>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</si>
  <si>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</si>
  <si>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</si>
  <si>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</si>
  <si>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</si>
  <si>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</si>
  <si>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</si>
  <si>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</si>
  <si>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</si>
  <si>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</si>
  <si>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</si>
  <si>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</si>
  <si>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</si>
  <si>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</si>
  <si>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</si>
  <si>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</si>
  <si>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</si>
  <si>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</si>
  <si>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</si>
  <si>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</si>
  <si>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</si>
  <si>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</si>
  <si>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</si>
  <si>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</si>
  <si>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</si>
  <si>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</si>
  <si>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</si>
  <si>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</si>
  <si>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</si>
  <si>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</si>
  <si>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</si>
  <si>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</si>
  <si>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</si>
  <si>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</si>
  <si>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</si>
  <si>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</si>
  <si>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</si>
  <si>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</si>
  <si>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</si>
  <si>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</si>
  <si>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</si>
  <si>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</si>
  <si>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</si>
  <si>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</si>
  <si>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</si>
  <si>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</si>
  <si>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</si>
  <si>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</si>
  <si>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</si>
  <si>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</si>
  <si>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</si>
  <si>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</si>
  <si>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</si>
  <si>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</si>
  <si>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</si>
  <si>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</si>
  <si>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</si>
  <si>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</si>
  <si>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</si>
  <si>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</si>
  <si>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</si>
  <si>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</si>
  <si>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</si>
  <si>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</si>
  <si>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</si>
  <si>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</si>
  <si>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</si>
  <si>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</si>
  <si>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</si>
  <si>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</si>
  <si>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</si>
  <si>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</si>
  <si>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</si>
  <si>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</si>
  <si>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</si>
  <si>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</si>
  <si>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</si>
  <si>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</si>
  <si>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</si>
  <si>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</si>
  <si>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</si>
  <si>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</si>
  <si>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</si>
  <si>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</si>
  <si>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</si>
  <si>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</si>
  <si>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</si>
  <si>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</si>
  <si>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</si>
  <si>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</si>
  <si>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</si>
  <si>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</si>
  <si>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</si>
  <si>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</si>
  <si>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</si>
  <si>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</si>
  <si>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</si>
  <si>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</si>
  <si>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</si>
  <si>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</si>
  <si>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</si>
  <si>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</si>
  <si>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</si>
  <si>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</si>
  <si>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</si>
  <si>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</si>
  <si>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</si>
  <si>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</si>
  <si>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</si>
  <si>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</si>
  <si>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</si>
  <si>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</si>
  <si>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</si>
  <si>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</si>
  <si>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</si>
  <si>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</si>
  <si>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</si>
  <si>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</si>
  <si>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</si>
  <si>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</si>
  <si>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</si>
  <si>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</si>
  <si>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</si>
  <si>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</si>
  <si>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</si>
  <si>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</si>
  <si>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</si>
  <si>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</si>
  <si>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</si>
  <si>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</si>
  <si>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</si>
  <si>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</si>
  <si>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</si>
  <si>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</si>
  <si>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</si>
  <si>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</si>
  <si>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</si>
  <si>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</si>
  <si>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</si>
  <si>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</si>
  <si>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</si>
  <si>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</si>
  <si>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</si>
  <si>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</si>
  <si>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</si>
  <si>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</si>
  <si>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</si>
  <si>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</si>
  <si>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</si>
  <si>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</si>
  <si>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</si>
  <si>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</si>
  <si>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</si>
  <si>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</si>
  <si>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</si>
  <si>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</si>
  <si>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</si>
  <si>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</si>
  <si>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</si>
  <si>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</si>
  <si>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</si>
  <si>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</si>
  <si>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</si>
  <si>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</si>
  <si>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</si>
  <si>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</si>
  <si>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</si>
  <si>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</si>
  <si>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</si>
  <si>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</si>
  <si>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</si>
  <si>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</si>
  <si>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</si>
  <si>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</si>
  <si>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</si>
  <si>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</si>
  <si>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</si>
  <si>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</si>
  <si>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</si>
  <si>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</si>
  <si>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</si>
  <si>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</si>
  <si>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</si>
  <si>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</si>
  <si>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</si>
  <si>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</si>
  <si>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</si>
  <si>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</si>
  <si>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</si>
  <si>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</si>
  <si>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</si>
  <si>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</si>
  <si>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</si>
  <si>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</si>
  <si>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</si>
  <si>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</si>
  <si>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</si>
  <si>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</si>
  <si>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</si>
  <si>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</si>
  <si>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</si>
  <si>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</si>
  <si>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</si>
  <si>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</si>
  <si>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</si>
  <si>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</si>
  <si>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</si>
  <si>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</si>
  <si>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</si>
  <si>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</si>
  <si>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</si>
  <si>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</si>
  <si>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</si>
  <si>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</si>
  <si>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</si>
  <si>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</si>
  <si>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</si>
  <si>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</si>
  <si>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</si>
  <si>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</si>
  <si>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</si>
  <si>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</si>
  <si>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</si>
  <si>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</si>
  <si>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</si>
  <si>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</si>
  <si>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</si>
  <si>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</si>
  <si>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</si>
  <si>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</si>
  <si>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</si>
  <si>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</si>
  <si>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</si>
  <si>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</si>
  <si>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</si>
  <si>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</si>
  <si>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</si>
  <si>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</si>
  <si>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</si>
  <si>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</si>
  <si>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</si>
  <si>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</si>
  <si>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</si>
  <si>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</si>
  <si>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</si>
  <si>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</si>
  <si>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</si>
  <si>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</si>
  <si>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</si>
  <si>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</si>
  <si>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</si>
  <si>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</si>
  <si>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</si>
  <si>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</si>
  <si>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</si>
  <si>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</si>
  <si>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</si>
  <si>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</si>
  <si>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</si>
  <si>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</si>
  <si>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</si>
  <si>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</si>
  <si>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</si>
  <si>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</si>
  <si>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</si>
  <si>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</si>
  <si>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</si>
  <si>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</si>
  <si>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</si>
  <si>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</si>
  <si>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</si>
  <si>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</si>
  <si>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</si>
  <si>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</si>
  <si>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</si>
  <si>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</si>
  <si>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</si>
  <si>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</si>
  <si>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</si>
  <si>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</si>
  <si>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</si>
  <si>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</si>
  <si>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</si>
  <si>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</si>
  <si>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</si>
  <si>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</si>
  <si>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</si>
  <si>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</si>
  <si>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</si>
  <si>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</si>
  <si>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</si>
  <si>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</si>
  <si>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</si>
  <si>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</si>
  <si>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</si>
  <si>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</si>
  <si>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</si>
  <si>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</si>
  <si>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</si>
  <si>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</si>
  <si>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</si>
  <si>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</si>
  <si>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</si>
  <si>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</si>
  <si>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</si>
  <si>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</si>
  <si>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</si>
  <si>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</si>
  <si>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</si>
  <si>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</si>
  <si>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</si>
  <si>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</si>
  <si>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</si>
  <si>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</si>
  <si>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</si>
  <si>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</si>
  <si>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</si>
  <si>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</si>
  <si>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</si>
  <si>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</si>
  <si>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</si>
  <si>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</si>
  <si>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</si>
  <si>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</si>
  <si>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</si>
  <si>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</si>
  <si>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</si>
  <si>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</si>
  <si>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</si>
  <si>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</si>
  <si>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</si>
  <si>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</si>
  <si>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</si>
  <si>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</si>
  <si>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</si>
  <si>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</si>
  <si>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</si>
  <si>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</si>
  <si>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</si>
  <si>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</si>
  <si>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</si>
  <si>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</si>
  <si>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</si>
  <si>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</si>
  <si>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</si>
  <si>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</si>
  <si>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</si>
  <si>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</si>
  <si>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</si>
  <si>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</si>
  <si>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</si>
  <si>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</si>
  <si>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</si>
  <si>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</si>
  <si>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</si>
  <si>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</si>
  <si>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</si>
  <si>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</si>
  <si>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</si>
  <si>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</si>
  <si>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</si>
  <si>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</si>
  <si>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</si>
  <si>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</si>
  <si>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</si>
  <si>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</si>
  <si>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</si>
  <si>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</si>
  <si>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</si>
  <si>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</si>
  <si>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</si>
  <si>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</si>
  <si>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</si>
  <si>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</si>
  <si>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</si>
  <si>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</si>
  <si>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</si>
  <si>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</si>
  <si>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</si>
  <si>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</si>
  <si>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</si>
  <si>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</si>
  <si>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</si>
  <si>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</si>
  <si>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</si>
  <si>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</si>
  <si>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</si>
  <si>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</si>
  <si>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</si>
  <si>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</si>
  <si>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</si>
  <si>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</si>
  <si>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</si>
  <si>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</si>
  <si>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</si>
  <si>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</si>
  <si>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</si>
  <si>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</si>
  <si>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</si>
  <si>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</si>
  <si>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</si>
  <si>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</si>
  <si>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</si>
  <si>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</si>
  <si>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</si>
  <si>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</si>
  <si>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</si>
  <si>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</si>
  <si>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</si>
  <si>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</si>
  <si>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</si>
  <si>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</si>
  <si>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</si>
  <si>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</si>
  <si>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</si>
  <si>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</si>
  <si>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</si>
  <si>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</si>
  <si>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</si>
  <si>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</si>
  <si>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</si>
  <si>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</si>
  <si>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</si>
  <si>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</si>
  <si>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</si>
  <si>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</si>
  <si>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</si>
  <si>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</si>
  <si>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</si>
  <si>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</si>
  <si>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</si>
  <si>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</si>
  <si>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</si>
  <si>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</si>
  <si>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</si>
  <si>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</si>
  <si>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</si>
  <si>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</si>
  <si>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</si>
  <si>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</si>
  <si>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</si>
  <si>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</si>
  <si>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</si>
  <si>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</si>
  <si>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</si>
  <si>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</si>
  <si>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</si>
  <si>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</si>
  <si>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</si>
  <si>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</si>
  <si>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</si>
  <si>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</si>
  <si>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</si>
  <si>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</si>
  <si>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</si>
  <si>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</si>
  <si>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</si>
  <si>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</si>
  <si>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</si>
  <si>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</si>
  <si>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</si>
  <si>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</si>
  <si>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</si>
  <si>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</si>
  <si>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</si>
  <si>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</si>
  <si>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</si>
  <si>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</si>
  <si>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</si>
  <si>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</si>
  <si>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</si>
  <si>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</si>
  <si>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</si>
  <si>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</si>
  <si>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</si>
  <si>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</si>
  <si>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</si>
  <si>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</si>
  <si>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</si>
  <si>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</si>
  <si>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</si>
  <si>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</si>
  <si>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</si>
  <si>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</si>
  <si>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</si>
  <si>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</si>
  <si>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</si>
  <si>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</si>
  <si>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</si>
  <si>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</si>
  <si>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</si>
  <si>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</si>
  <si>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</si>
  <si>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</si>
  <si>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</si>
  <si>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</si>
  <si>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</si>
  <si>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</si>
  <si>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</si>
  <si>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</si>
  <si>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</si>
  <si>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</si>
  <si>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</si>
  <si>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</si>
  <si>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</si>
  <si>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</si>
  <si>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</si>
  <si>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</si>
  <si>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</si>
  <si>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</si>
  <si>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</si>
  <si>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</si>
  <si>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</si>
  <si>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</si>
  <si>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</si>
  <si>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</si>
  <si>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</si>
  <si>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</si>
  <si>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</si>
  <si>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</si>
  <si>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</si>
  <si>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</si>
  <si>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</si>
  <si>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</si>
  <si>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</si>
  <si>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</si>
  <si>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</si>
  <si>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</si>
  <si>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</si>
  <si>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</si>
  <si>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</si>
  <si>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</si>
  <si>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</si>
  <si>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</si>
  <si>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</si>
  <si>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</si>
  <si>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</si>
  <si>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</si>
  <si>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</si>
  <si>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</si>
  <si>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</si>
  <si>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</si>
  <si>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</si>
  <si>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</si>
  <si>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</si>
  <si>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</si>
  <si>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</si>
  <si>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</si>
  <si>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</si>
  <si>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</si>
  <si>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</si>
  <si>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</si>
  <si>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</si>
  <si>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</si>
  <si>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</si>
  <si>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</si>
  <si>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</si>
  <si>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</si>
  <si>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</si>
  <si>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</si>
  <si>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</si>
  <si>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</si>
  <si>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</si>
  <si>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</si>
  <si>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</si>
  <si>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</si>
  <si>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</si>
  <si>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</si>
  <si>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</si>
  <si>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</si>
  <si>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</si>
  <si>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</si>
  <si>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</si>
  <si>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</si>
  <si>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</si>
  <si>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</si>
  <si>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</si>
  <si>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</si>
  <si>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</si>
  <si>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</si>
  <si>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</si>
  <si>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</si>
  <si>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</si>
  <si>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</si>
  <si>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</si>
  <si>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</si>
  <si>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</si>
  <si>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</si>
  <si>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</si>
  <si>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</si>
  <si>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</si>
  <si>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</si>
  <si>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</si>
  <si>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</si>
  <si>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</si>
  <si>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</si>
  <si>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</si>
  <si>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</si>
  <si>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</si>
  <si>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</si>
  <si>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</si>
  <si>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</si>
  <si>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</si>
  <si>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</si>
  <si>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</si>
  <si>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</si>
  <si>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</si>
  <si>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</si>
  <si>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</si>
  <si>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</si>
  <si>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</si>
  <si>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</si>
  <si>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</si>
  <si>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</si>
  <si>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</si>
  <si>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</si>
  <si>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</si>
  <si>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</si>
  <si>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</si>
  <si>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</si>
  <si>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</si>
  <si>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</si>
  <si>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</si>
  <si>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</si>
  <si>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</si>
  <si>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</si>
  <si>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</si>
  <si>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</si>
  <si>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</si>
  <si>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</si>
  <si>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</si>
  <si>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</si>
  <si>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</si>
  <si>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</si>
  <si>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</si>
  <si>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</si>
  <si>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</si>
  <si>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</si>
  <si>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</si>
  <si>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</si>
  <si>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</si>
  <si>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</si>
  <si>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</si>
  <si>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</si>
  <si>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</si>
  <si>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</si>
  <si>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</si>
  <si>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</si>
  <si>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</si>
  <si>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</si>
  <si>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</si>
  <si>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</si>
  <si>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</si>
  <si>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</si>
  <si>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</si>
  <si>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</si>
  <si>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</si>
  <si>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</si>
  <si>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</si>
  <si>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</si>
  <si>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</si>
  <si>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</si>
  <si>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</si>
  <si>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</si>
  <si>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</si>
  <si>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</si>
  <si>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</si>
  <si>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</si>
  <si>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</si>
  <si>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</si>
  <si>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</si>
  <si>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</si>
  <si>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</si>
  <si>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</si>
  <si>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</si>
  <si>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</si>
  <si>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</si>
  <si>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</si>
  <si>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</si>
  <si>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</si>
  <si>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</si>
  <si>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</si>
  <si>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</si>
  <si>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</si>
  <si>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</si>
  <si>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</si>
  <si>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</si>
  <si>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</si>
  <si>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</si>
  <si>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</si>
  <si>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</si>
  <si>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</si>
  <si>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</si>
  <si>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</si>
  <si>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</si>
  <si>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</si>
  <si>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</si>
  <si>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</si>
  <si>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</si>
  <si>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</si>
  <si>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</si>
  <si>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</si>
  <si>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</si>
  <si>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</si>
  <si>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</si>
  <si>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</si>
  <si>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</si>
  <si>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</si>
  <si>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</si>
  <si>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</si>
  <si>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</si>
  <si>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</si>
  <si>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</si>
  <si>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</si>
  <si>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</si>
  <si>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</si>
  <si>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</si>
  <si>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</si>
  <si>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</si>
  <si>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</si>
  <si>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</si>
  <si>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</si>
  <si>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</si>
  <si>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</si>
  <si>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</si>
  <si>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</si>
  <si>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</si>
  <si>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</si>
  <si>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</si>
  <si>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</si>
  <si>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</si>
  <si>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</si>
  <si>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</si>
  <si>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</si>
  <si>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</si>
  <si>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</si>
  <si>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</si>
  <si>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</si>
  <si>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</si>
  <si>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</si>
  <si>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</si>
  <si>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</si>
  <si>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</si>
  <si>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</si>
  <si>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</si>
  <si>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</si>
  <si>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</si>
  <si>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</si>
  <si>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</si>
  <si>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</si>
  <si>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</si>
  <si>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</si>
  <si>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</si>
  <si>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</si>
  <si>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</si>
  <si>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</si>
  <si>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</si>
  <si>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</si>
  <si>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</si>
  <si>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</si>
  <si>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</si>
  <si>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</si>
  <si>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</si>
  <si>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</si>
  <si>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</si>
  <si>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</si>
  <si>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</si>
  <si>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</si>
  <si>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</si>
  <si>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</si>
  <si>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</si>
  <si>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</si>
  <si>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</si>
  <si>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</si>
  <si>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</si>
  <si>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</si>
  <si>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</si>
  <si>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</si>
  <si>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</si>
  <si>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</si>
  <si>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</si>
  <si>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</si>
  <si>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</si>
  <si>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</si>
  <si>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</si>
  <si>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</si>
  <si>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</si>
  <si>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</si>
  <si>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</si>
  <si>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</si>
  <si>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</si>
  <si>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</si>
  <si>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</si>
  <si>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</si>
  <si>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</si>
  <si>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</si>
  <si>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</si>
  <si>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</si>
  <si>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</si>
  <si>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</si>
  <si>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</si>
  <si>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</si>
  <si>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</si>
  <si>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</si>
  <si>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</si>
  <si>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</si>
  <si>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</si>
  <si>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</si>
  <si>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</si>
  <si>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</si>
  <si>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</si>
  <si>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</si>
  <si>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</si>
  <si>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</si>
  <si>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</si>
  <si>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</si>
  <si>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</si>
  <si>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</si>
  <si>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</si>
  <si>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</si>
  <si>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</si>
  <si>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</si>
  <si>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</si>
  <si>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</si>
  <si>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</si>
  <si>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</si>
  <si>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</si>
  <si>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</si>
  <si>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</si>
  <si>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</si>
  <si>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</si>
  <si>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</si>
  <si>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</si>
  <si>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</si>
  <si>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</si>
  <si>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</si>
  <si>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</si>
  <si>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</si>
  <si>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</si>
  <si>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</si>
  <si>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</si>
  <si>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</si>
  <si>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</si>
  <si>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</si>
  <si>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</si>
  <si>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</si>
  <si>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</si>
  <si>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</si>
  <si>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</si>
  <si>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</si>
  <si>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</si>
  <si>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</si>
  <si>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</si>
  <si>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</si>
  <si>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</si>
  <si>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</si>
  <si>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</si>
  <si>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</si>
  <si>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</si>
  <si>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</si>
  <si>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</si>
  <si>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</si>
  <si>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</si>
  <si>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</si>
  <si>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</si>
  <si>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</si>
  <si>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</si>
  <si>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</si>
  <si>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</si>
  <si>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</si>
  <si>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</si>
  <si>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</si>
  <si>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</si>
  <si>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</si>
  <si>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</si>
  <si>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</si>
  <si>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</si>
  <si>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</si>
  <si>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</si>
  <si>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</si>
  <si>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</si>
  <si>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</si>
  <si>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</si>
  <si>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</si>
  <si>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</si>
  <si>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</si>
  <si>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</si>
  <si>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</si>
  <si>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</si>
  <si>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</si>
  <si>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</si>
  <si>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</si>
  <si>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</si>
  <si>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</si>
  <si>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</si>
  <si>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</si>
  <si>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</si>
  <si>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</si>
  <si>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</si>
  <si>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</si>
  <si>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</si>
  <si>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</si>
  <si>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</si>
  <si>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</si>
  <si>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</si>
  <si>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</si>
  <si>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</si>
  <si>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</si>
  <si>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</si>
  <si>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</si>
  <si>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</si>
  <si>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</si>
  <si>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</si>
  <si>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</si>
  <si>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</si>
  <si>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</si>
  <si>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</si>
  <si>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</si>
  <si>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</si>
  <si>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</si>
  <si>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</si>
  <si>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</si>
  <si>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</si>
  <si>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</si>
  <si>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</si>
  <si>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</si>
  <si>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</si>
  <si>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</si>
  <si>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</si>
  <si>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</si>
  <si>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</si>
  <si>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</si>
  <si>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</si>
  <si>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</si>
  <si>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</si>
  <si>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</si>
  <si>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</si>
  <si>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</si>
  <si>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</si>
  <si>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</si>
  <si>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</si>
  <si>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</si>
  <si>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</si>
  <si>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</si>
  <si>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</si>
  <si>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</si>
  <si>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</si>
  <si>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</si>
  <si>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</si>
  <si>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</si>
  <si>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</si>
  <si>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</si>
  <si>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</si>
  <si>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</si>
  <si>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</si>
  <si>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</si>
  <si>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</si>
  <si>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</si>
  <si>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</si>
  <si>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</si>
  <si>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</si>
  <si>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</si>
  <si>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</si>
  <si>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</si>
  <si>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</si>
  <si>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</si>
  <si>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</si>
  <si>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</si>
  <si>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</si>
  <si>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</si>
  <si>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</si>
  <si>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</si>
  <si>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</si>
  <si>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</si>
  <si>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</si>
  <si>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</si>
  <si>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</si>
  <si>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</si>
  <si>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</si>
  <si>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</si>
  <si>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</si>
  <si>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</si>
  <si>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</si>
  <si>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</si>
  <si>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</si>
  <si>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</si>
  <si>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</si>
  <si>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</si>
  <si>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</si>
  <si>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</si>
  <si>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</si>
  <si>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</si>
  <si>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</si>
  <si>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</si>
  <si>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</si>
  <si>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</si>
  <si>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</si>
  <si>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</si>
  <si>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</si>
  <si>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</si>
  <si>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</si>
  <si>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</si>
  <si>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</si>
  <si>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</si>
  <si>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</si>
  <si>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</si>
  <si>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</si>
  <si>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</si>
  <si>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</si>
  <si>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</si>
  <si>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</si>
  <si>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</si>
  <si>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</si>
  <si>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</si>
  <si>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</si>
  <si>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</si>
  <si>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</si>
  <si>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</si>
  <si>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</si>
  <si>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</si>
  <si>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</si>
  <si>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</si>
  <si>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</si>
  <si>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</si>
  <si>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</si>
  <si>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</si>
  <si>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</si>
  <si>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</si>
  <si>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</si>
  <si>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</si>
  <si>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</si>
  <si>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</si>
  <si>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</si>
  <si>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</si>
  <si>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</si>
  <si>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</si>
  <si>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</si>
  <si>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</si>
  <si>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</si>
  <si>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</si>
  <si>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</si>
  <si>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</si>
  <si>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</si>
  <si>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</si>
  <si>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</si>
  <si>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</si>
  <si>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</si>
  <si>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</si>
  <si>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</si>
  <si>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</si>
  <si>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</si>
  <si>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</si>
  <si>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</si>
  <si>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</si>
  <si>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</si>
  <si>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</si>
  <si>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</si>
  <si>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</si>
  <si>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</si>
  <si>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</si>
  <si>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</si>
  <si>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</si>
  <si>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</si>
  <si>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</si>
  <si>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</si>
  <si>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</si>
  <si>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</si>
  <si>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</si>
  <si>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</si>
  <si>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</si>
  <si>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</si>
  <si>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</si>
  <si>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</si>
  <si>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</si>
  <si>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</si>
  <si>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</si>
  <si>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</si>
  <si>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</si>
  <si>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</si>
  <si>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</si>
  <si>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</si>
  <si>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</si>
  <si>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</si>
  <si>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</si>
  <si>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</si>
  <si>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</si>
  <si>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</si>
  <si>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</si>
  <si>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</si>
  <si>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</si>
  <si>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</si>
  <si>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</si>
  <si>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</si>
  <si>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</si>
  <si>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</si>
  <si>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</si>
  <si>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</si>
  <si>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</si>
  <si>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</si>
  <si>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</si>
  <si>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</si>
  <si>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</si>
  <si>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</si>
  <si>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</si>
  <si>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</si>
  <si>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</si>
  <si>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</si>
  <si>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</si>
  <si>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</si>
  <si>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</si>
  <si>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</si>
  <si>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</si>
  <si>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</si>
  <si>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</si>
  <si>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</si>
  <si>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</si>
  <si>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</si>
  <si>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</si>
  <si>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</si>
  <si>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</si>
  <si>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</si>
  <si>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</si>
  <si>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</si>
  <si>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</si>
  <si>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</si>
  <si>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</si>
  <si>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</si>
  <si>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</si>
  <si>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</si>
  <si>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</si>
  <si>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</si>
  <si>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</si>
  <si>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</si>
  <si>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</si>
  <si>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</si>
  <si>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</si>
  <si>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</si>
  <si>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</si>
  <si>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</si>
  <si>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</si>
  <si>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</si>
  <si>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</si>
  <si>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</si>
  <si>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</si>
  <si>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</si>
  <si>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</si>
  <si>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</si>
  <si>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</si>
  <si>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</si>
  <si>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</si>
  <si>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</si>
  <si>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</si>
  <si>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</si>
  <si>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</si>
  <si>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</si>
  <si>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</si>
  <si>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</si>
  <si>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</si>
  <si>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</si>
  <si>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</si>
  <si>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</si>
  <si>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</si>
  <si>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</si>
  <si>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</si>
  <si>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</si>
  <si>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</si>
  <si>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</si>
  <si>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</si>
  <si>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</si>
  <si>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</si>
  <si>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</si>
  <si>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</si>
  <si>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</si>
  <si>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</si>
  <si>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</si>
  <si>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</si>
  <si>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</si>
  <si>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</si>
  <si>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</si>
  <si>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</si>
  <si>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</si>
  <si>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</si>
  <si>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</si>
  <si>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</si>
  <si>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</si>
  <si>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</si>
  <si>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</si>
  <si>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</si>
  <si>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</si>
  <si>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</si>
  <si>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</si>
  <si>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</si>
  <si>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</si>
  <si>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</si>
  <si>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</si>
  <si>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</si>
  <si>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</si>
  <si>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</si>
  <si>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</si>
  <si>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</si>
  <si>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</si>
  <si>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</si>
  <si>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</si>
  <si>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</si>
  <si>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</si>
  <si>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</si>
  <si>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</si>
  <si>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</si>
  <si>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</si>
  <si>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</si>
  <si>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</si>
  <si>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</si>
  <si>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</si>
  <si>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</si>
  <si>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</si>
  <si>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</si>
  <si>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</si>
  <si>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</si>
  <si>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</si>
  <si>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</si>
  <si>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</si>
  <si>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</si>
  <si>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</si>
  <si>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</si>
  <si>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</si>
  <si>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</si>
  <si>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</si>
  <si>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</si>
  <si>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</si>
  <si>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</si>
  <si>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</si>
  <si>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</si>
  <si>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</si>
  <si>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</si>
  <si>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</si>
  <si>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</si>
  <si>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</si>
  <si>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</si>
  <si>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</si>
  <si>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</si>
  <si>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</si>
  <si>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</si>
  <si>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</si>
  <si>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</si>
  <si>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</si>
  <si>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</si>
  <si>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</si>
  <si>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</si>
  <si>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</si>
  <si>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</si>
  <si>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</si>
  <si>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</si>
  <si>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</si>
  <si>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</si>
  <si>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</si>
  <si>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</si>
  <si>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</si>
  <si>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</si>
  <si>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</si>
  <si>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</si>
  <si>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</si>
  <si>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</si>
  <si>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</si>
  <si>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</si>
  <si>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</si>
  <si>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</si>
  <si>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</si>
  <si>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</si>
  <si>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</si>
  <si>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</si>
  <si>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</si>
  <si>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</si>
  <si>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</si>
  <si>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</si>
  <si>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</si>
  <si>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</si>
  <si>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</si>
  <si>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</si>
  <si>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</si>
  <si>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</si>
  <si>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</si>
  <si>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</si>
  <si>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</si>
  <si>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</si>
  <si>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</si>
  <si>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</si>
  <si>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</si>
  <si>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</si>
  <si>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</si>
  <si>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</si>
  <si>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</si>
  <si>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</si>
  <si>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</si>
  <si>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</si>
  <si>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</si>
  <si>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</si>
  <si>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</si>
  <si>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</si>
  <si>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</si>
  <si>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</si>
  <si>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</si>
  <si>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</si>
  <si>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</si>
  <si>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</si>
  <si>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</si>
  <si>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</si>
  <si>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</si>
  <si>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</si>
  <si>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</si>
  <si>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</si>
  <si>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</si>
  <si>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</si>
  <si>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</si>
  <si>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</si>
  <si>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</si>
  <si>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</si>
  <si>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</si>
  <si>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</si>
  <si>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</si>
  <si>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</si>
  <si>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</si>
  <si>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</si>
  <si>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</si>
  <si>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</si>
  <si>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</si>
  <si>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</si>
  <si>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</si>
  <si>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</si>
  <si>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</si>
  <si>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</si>
  <si>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</si>
  <si>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</si>
  <si>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</si>
  <si>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</si>
  <si>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</si>
  <si>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</si>
  <si>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</si>
  <si>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</si>
  <si>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</si>
  <si>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</si>
  <si>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</si>
  <si>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</si>
  <si>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</si>
  <si>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</si>
  <si>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</si>
  <si>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</si>
  <si>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</si>
  <si>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</si>
  <si>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</si>
  <si>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</si>
  <si>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</si>
  <si>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</si>
  <si>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</si>
  <si>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</si>
  <si>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</si>
  <si>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</si>
  <si>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</si>
  <si>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</si>
  <si>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</si>
  <si>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</si>
  <si>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</si>
  <si>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</si>
  <si>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</si>
  <si>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</si>
  <si>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</si>
  <si>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</si>
  <si>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</si>
  <si>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</si>
  <si>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</si>
  <si>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</si>
  <si>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</si>
  <si>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</si>
  <si>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</si>
  <si>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</si>
  <si>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</si>
  <si>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</si>
  <si>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</si>
  <si>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</si>
  <si>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</si>
  <si>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</si>
  <si>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</si>
  <si>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</si>
  <si>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</si>
  <si>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</si>
  <si>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</si>
  <si>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</si>
  <si>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</si>
  <si>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</si>
  <si>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</si>
  <si>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</si>
  <si>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</si>
  <si>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</si>
  <si>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</si>
  <si>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</si>
  <si>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</si>
  <si>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</si>
  <si>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</si>
  <si>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</si>
  <si>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</si>
  <si>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</si>
  <si>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</si>
  <si>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</si>
  <si>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</si>
  <si>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</si>
  <si>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</si>
  <si>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</si>
  <si>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</si>
  <si>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</si>
  <si>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</si>
  <si>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</si>
  <si>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</si>
  <si>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</si>
  <si>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</si>
  <si>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</si>
  <si>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</si>
  <si>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</si>
  <si>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</si>
  <si>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</si>
  <si>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</si>
  <si>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</si>
  <si>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</si>
  <si>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</si>
  <si>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</si>
  <si>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</si>
  <si>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</si>
  <si>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</si>
  <si>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</si>
  <si>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</si>
  <si>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</si>
  <si>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</si>
  <si>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</si>
  <si>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</si>
  <si>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</si>
  <si>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</si>
  <si>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</si>
  <si>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</si>
  <si>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</si>
  <si>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</si>
  <si>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</si>
  <si>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</si>
  <si>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</si>
  <si>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</si>
  <si>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</si>
  <si>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</si>
  <si>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</si>
  <si>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</si>
  <si>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</si>
  <si>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</si>
  <si>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</si>
  <si>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</si>
  <si>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</si>
  <si>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</si>
  <si>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</si>
  <si>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</si>
  <si>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</si>
  <si>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</si>
  <si>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</si>
  <si>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</si>
  <si>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</si>
  <si>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</si>
  <si>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</si>
  <si>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</si>
  <si>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</si>
  <si>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</si>
  <si>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</si>
  <si>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</si>
  <si>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</si>
  <si>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</si>
  <si>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</si>
  <si>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</si>
  <si>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</si>
  <si>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</si>
  <si>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</si>
  <si>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</si>
  <si>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</si>
  <si>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</si>
  <si>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</si>
  <si>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</si>
  <si>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</si>
  <si>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</si>
  <si>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</si>
  <si>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</si>
  <si>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</si>
  <si>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</si>
  <si>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</si>
  <si>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</si>
  <si>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</si>
  <si>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</si>
  <si>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</si>
  <si>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</si>
  <si>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</si>
  <si>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</si>
  <si>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</si>
  <si>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</si>
  <si>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</si>
  <si>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</si>
  <si>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</si>
  <si>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</si>
  <si>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</si>
  <si>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</si>
  <si>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</si>
  <si>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</si>
  <si>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</si>
  <si>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</si>
  <si>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</si>
  <si>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</si>
  <si>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</si>
  <si>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</si>
  <si>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</si>
  <si>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</si>
  <si>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</si>
  <si>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</si>
  <si>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</si>
  <si>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</si>
  <si>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</si>
  <si>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</si>
  <si>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</si>
  <si>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</si>
  <si>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</si>
  <si>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</si>
  <si>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</si>
  <si>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</si>
  <si>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</si>
  <si>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</si>
  <si>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</si>
  <si>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</si>
  <si>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</si>
  <si>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</si>
  <si>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</si>
  <si>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</si>
  <si>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</si>
  <si>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</si>
  <si>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</si>
  <si>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</si>
  <si>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</si>
  <si>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</si>
  <si>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</si>
  <si>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</si>
  <si>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</si>
  <si>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</si>
  <si>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</si>
  <si>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</si>
  <si>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</si>
  <si>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</si>
  <si>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</si>
  <si>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</si>
  <si>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</si>
  <si>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</si>
  <si>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</si>
  <si>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</si>
  <si>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</si>
  <si>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</si>
  <si>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</si>
  <si>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</si>
  <si>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</si>
  <si>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</si>
  <si>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</si>
  <si>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</si>
  <si>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</si>
  <si>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</si>
  <si>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</si>
  <si>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</si>
  <si>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</si>
  <si>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</si>
  <si>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</si>
  <si>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</si>
  <si>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</si>
  <si>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</si>
  <si>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</si>
  <si>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</si>
  <si>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</si>
  <si>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</si>
  <si>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</si>
  <si>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</si>
  <si>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</si>
  <si>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</si>
  <si>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</si>
  <si>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</si>
  <si>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</si>
  <si>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</si>
  <si>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</si>
  <si>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</si>
  <si>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</si>
  <si>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</si>
  <si>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</si>
  <si>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</si>
  <si>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</si>
  <si>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</si>
  <si>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</si>
  <si>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</si>
  <si>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</si>
  <si>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</si>
  <si>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</si>
  <si>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</si>
  <si>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</si>
  <si>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</si>
  <si>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</si>
  <si>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</si>
  <si>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</si>
  <si>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</si>
  <si>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</si>
  <si>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</si>
  <si>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</si>
  <si>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</si>
  <si>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</si>
  <si>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</si>
  <si>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</si>
  <si>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</si>
  <si>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</si>
  <si>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</si>
  <si>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</si>
  <si>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</si>
  <si>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</si>
  <si>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</si>
  <si>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</si>
  <si>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</si>
  <si>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</si>
  <si>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</si>
  <si>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</si>
  <si>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</si>
  <si>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</si>
  <si>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</si>
  <si>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</si>
  <si>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</si>
  <si>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</si>
  <si>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</si>
  <si>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</si>
  <si>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</si>
  <si>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</si>
  <si>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</si>
  <si>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</si>
  <si>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</si>
  <si>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</si>
  <si>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</si>
  <si>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</si>
  <si>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</si>
  <si>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</si>
  <si>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</si>
  <si>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</si>
  <si>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</si>
  <si>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</si>
  <si>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</si>
  <si>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</si>
  <si>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</si>
  <si>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</si>
  <si>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</si>
  <si>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</si>
  <si>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</si>
  <si>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</si>
  <si>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</si>
  <si>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</si>
  <si>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</si>
  <si>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</si>
  <si>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</si>
  <si>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</si>
  <si>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</si>
  <si>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</si>
  <si>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</si>
  <si>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</si>
  <si>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</si>
  <si>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</si>
  <si>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</si>
  <si>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</si>
  <si>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</si>
  <si>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</si>
  <si>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</si>
  <si>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</si>
  <si>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</si>
  <si>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</si>
  <si>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</si>
  <si>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</si>
  <si>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</si>
  <si>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</si>
  <si>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</si>
  <si>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</si>
  <si>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</si>
  <si>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</si>
  <si>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</si>
  <si>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</si>
  <si>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</si>
  <si>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</si>
  <si>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</si>
  <si>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</si>
  <si>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</si>
  <si>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</si>
  <si>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</si>
  <si>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</si>
  <si>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</si>
  <si>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</si>
  <si>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</si>
  <si>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</si>
  <si>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</si>
  <si>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</si>
  <si>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</si>
  <si>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</si>
  <si>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</si>
  <si>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</si>
  <si>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</si>
  <si>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</si>
  <si>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</si>
  <si>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</si>
  <si>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</si>
  <si>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</si>
  <si>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</si>
  <si>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</si>
  <si>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</si>
  <si>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</si>
  <si>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</si>
  <si>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</si>
  <si>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</si>
  <si>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</si>
  <si>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</si>
  <si>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</si>
  <si>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</si>
  <si>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</si>
  <si>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</si>
  <si>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</si>
  <si>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</si>
  <si>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</si>
  <si>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</si>
  <si>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</si>
  <si>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</si>
  <si>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</si>
  <si>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</si>
  <si>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</si>
  <si>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</si>
  <si>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</si>
  <si>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</si>
  <si>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</si>
  <si>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</si>
  <si>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</si>
  <si>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</si>
  <si>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</si>
  <si>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</si>
  <si>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</si>
  <si>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</si>
  <si>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</si>
  <si>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</si>
  <si>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</si>
  <si>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</si>
  <si>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</si>
  <si>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</si>
  <si>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</si>
  <si>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</si>
  <si>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</si>
  <si>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</si>
  <si>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</si>
  <si>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</si>
  <si>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</si>
  <si>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</si>
  <si>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</si>
  <si>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</si>
  <si>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</si>
  <si>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</si>
  <si>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</si>
  <si>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</si>
  <si>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</si>
  <si>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</si>
  <si>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</si>
  <si>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</si>
  <si>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</si>
  <si>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</si>
  <si>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</si>
  <si>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</si>
  <si>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</si>
  <si>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</si>
  <si>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</si>
  <si>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</si>
  <si>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</si>
  <si>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</si>
  <si>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</si>
  <si>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</si>
  <si>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</si>
  <si>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</si>
  <si>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</si>
  <si>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</si>
  <si>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</si>
  <si>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</si>
  <si>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</si>
  <si>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</si>
  <si>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</si>
  <si>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</si>
  <si>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</si>
  <si>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</si>
  <si>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</si>
  <si>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</si>
  <si>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</si>
  <si>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</si>
  <si>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</si>
  <si>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</si>
  <si>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</si>
  <si>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</si>
  <si>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</si>
  <si>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</si>
  <si>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</si>
  <si>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</si>
  <si>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</si>
  <si>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</si>
  <si>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</si>
  <si>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</si>
  <si>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</si>
  <si>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</si>
  <si>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</si>
  <si>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</si>
  <si>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</si>
  <si>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</si>
  <si>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</si>
  <si>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</si>
  <si>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</si>
  <si>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</si>
  <si>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</si>
  <si>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</si>
  <si>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</si>
  <si>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</si>
  <si>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</si>
  <si>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</si>
  <si>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</si>
  <si>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</si>
  <si>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</si>
  <si>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</si>
  <si>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</si>
  <si>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</si>
  <si>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</si>
  <si>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</si>
  <si>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</si>
  <si>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</si>
  <si>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</si>
  <si>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</si>
  <si>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</si>
  <si>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</si>
  <si>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</si>
  <si>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</si>
  <si>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</si>
  <si>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</si>
  <si>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</si>
  <si>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</si>
  <si>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</si>
  <si>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</si>
  <si>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</si>
  <si>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</si>
  <si>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</si>
  <si>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</si>
  <si>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</si>
  <si>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</si>
  <si>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</si>
  <si>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</si>
  <si>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</si>
  <si>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</si>
  <si>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</si>
  <si>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</si>
  <si>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</si>
  <si>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</si>
  <si>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</si>
  <si>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</si>
  <si>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</si>
  <si>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</si>
  <si>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</si>
  <si>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</si>
  <si>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</si>
  <si>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</si>
  <si>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</si>
  <si>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</si>
  <si>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</si>
  <si>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</si>
  <si>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</si>
  <si>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</si>
  <si>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</si>
  <si>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</si>
  <si>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</si>
  <si>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</si>
  <si>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</si>
  <si>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</si>
  <si>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</si>
  <si>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</si>
  <si>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</si>
  <si>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</si>
  <si>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</si>
  <si>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</si>
  <si>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</si>
  <si>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</si>
  <si>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</si>
  <si>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</si>
  <si>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</si>
  <si>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</si>
  <si>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</si>
  <si>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</si>
  <si>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</si>
  <si>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</si>
  <si>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</si>
  <si>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</si>
  <si>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</si>
  <si>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</si>
  <si>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</si>
  <si>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</si>
  <si>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</si>
  <si>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</si>
  <si>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</si>
  <si>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</si>
  <si>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</si>
  <si>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</si>
  <si>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</si>
  <si>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</si>
  <si>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</si>
  <si>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</si>
  <si>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</si>
  <si>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</si>
  <si>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</si>
  <si>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</si>
  <si>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</si>
  <si>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</si>
  <si>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</si>
  <si>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</si>
  <si>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</si>
  <si>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</si>
  <si>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</si>
  <si>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</si>
  <si>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</si>
  <si>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</si>
  <si>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</si>
  <si>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</si>
  <si>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</si>
  <si>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</si>
  <si>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</si>
  <si>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</si>
  <si>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</si>
  <si>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</si>
  <si>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</si>
  <si>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</si>
  <si>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</si>
  <si>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</si>
  <si>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</si>
  <si>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</si>
  <si>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</si>
  <si>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</si>
  <si>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</si>
  <si>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</si>
  <si>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</si>
  <si>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</si>
  <si>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</si>
  <si>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</si>
  <si>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</si>
  <si>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</si>
  <si>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</si>
  <si>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</si>
  <si>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</si>
  <si>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</si>
  <si>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</si>
  <si>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</si>
  <si>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</si>
  <si>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</si>
  <si>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</si>
  <si>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</si>
  <si>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</si>
  <si>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</si>
  <si>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</si>
  <si>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</si>
  <si>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</si>
  <si>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</si>
  <si>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</si>
  <si>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</si>
  <si>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</si>
  <si>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</si>
  <si>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</si>
  <si>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</si>
  <si>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</si>
  <si>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</si>
  <si>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</si>
  <si>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</si>
  <si>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</si>
  <si>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</si>
  <si>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</si>
  <si>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</si>
  <si>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</si>
  <si>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</si>
  <si>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</si>
  <si>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</si>
  <si>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</si>
  <si>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</si>
  <si>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</si>
  <si>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</si>
  <si>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</si>
  <si>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</si>
  <si>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</si>
  <si>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</si>
  <si>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</si>
  <si>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</si>
  <si>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</si>
  <si>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</si>
  <si>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</si>
  <si>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</si>
  <si>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</si>
  <si>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</si>
  <si>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</si>
  <si>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</si>
  <si>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</si>
  <si>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</si>
  <si>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</si>
  <si>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</si>
  <si>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</si>
  <si>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</si>
  <si>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</si>
  <si>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</si>
  <si>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</si>
  <si>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</si>
  <si>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</si>
  <si>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</si>
  <si>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</si>
  <si>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</si>
  <si>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</si>
  <si>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</si>
  <si>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</si>
  <si>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</si>
  <si>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</si>
  <si>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</si>
  <si>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</si>
  <si>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</si>
  <si>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</si>
  <si>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</si>
  <si>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</si>
  <si>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</si>
  <si>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</si>
  <si>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</si>
  <si>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</si>
  <si>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</si>
  <si>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</si>
  <si>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</si>
  <si>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</si>
  <si>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</si>
  <si>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</si>
  <si>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</si>
  <si>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</si>
  <si>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</si>
  <si>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</si>
  <si>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</si>
  <si>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</si>
  <si>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</si>
  <si>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</si>
  <si>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</si>
  <si>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</si>
  <si>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</si>
  <si>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</si>
  <si>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</si>
  <si>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</si>
  <si>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</si>
  <si>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</si>
  <si>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</si>
  <si>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</si>
  <si>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</si>
  <si>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</si>
  <si>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</si>
  <si>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</si>
  <si>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</si>
  <si>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</si>
  <si>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</si>
  <si>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</si>
  <si>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</si>
  <si>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</si>
  <si>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</si>
  <si>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</si>
  <si>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</si>
  <si>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</si>
  <si>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</si>
  <si>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</si>
  <si>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</si>
  <si>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</si>
  <si>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</si>
  <si>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</si>
  <si>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</si>
  <si>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</si>
  <si>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</si>
  <si>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</si>
  <si>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</si>
  <si>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</si>
  <si>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</si>
  <si>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</si>
  <si>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</si>
  <si>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</si>
  <si>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</si>
  <si>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</si>
  <si>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</si>
  <si>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</si>
  <si>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</si>
  <si>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</si>
  <si>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</si>
  <si>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</si>
  <si>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</si>
  <si>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</si>
  <si>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</si>
  <si>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</si>
  <si>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</si>
  <si>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</si>
  <si>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</si>
  <si>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</si>
  <si>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</si>
  <si>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</si>
  <si>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</si>
  <si>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</si>
  <si>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</si>
  <si>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</si>
  <si>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</si>
  <si>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</si>
  <si>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</si>
  <si>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</si>
  <si>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</si>
  <si>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</si>
  <si>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</si>
  <si>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</si>
  <si>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</si>
  <si>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</si>
  <si>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</si>
  <si>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</si>
  <si>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</si>
  <si>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</si>
  <si>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</si>
  <si>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</si>
  <si>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</si>
  <si>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</si>
  <si>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</si>
  <si>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</si>
  <si>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</si>
  <si>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</si>
  <si>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</si>
  <si>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</si>
  <si>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</si>
  <si>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</si>
  <si>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</si>
  <si>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</si>
  <si>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</si>
  <si>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</si>
  <si>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</si>
  <si>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</si>
  <si>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</si>
  <si>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</si>
  <si>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</si>
  <si>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</si>
  <si>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</si>
  <si>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</si>
  <si>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</si>
  <si>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</si>
  <si>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</si>
  <si>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</si>
  <si>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</si>
  <si>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</si>
  <si>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</si>
  <si>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</si>
  <si>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</si>
  <si>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</si>
  <si>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</si>
  <si>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</si>
  <si>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</si>
  <si>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</si>
  <si>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</si>
  <si>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</si>
  <si>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</si>
  <si>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</si>
  <si>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</si>
  <si>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</si>
  <si>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</si>
  <si>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</si>
  <si>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</si>
  <si>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</si>
  <si>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</si>
  <si>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</si>
  <si>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</si>
  <si>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</si>
  <si>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</si>
  <si>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</si>
  <si>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</si>
  <si>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</si>
  <si>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</si>
  <si>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</si>
  <si>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</si>
  <si>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</si>
  <si>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</si>
  <si>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</si>
  <si>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</si>
  <si>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</si>
  <si>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</si>
  <si>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</si>
  <si>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</si>
  <si>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</si>
  <si>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</si>
  <si>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</si>
  <si>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</si>
  <si>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</si>
  <si>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</si>
  <si>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</si>
  <si>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</si>
  <si>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</si>
  <si>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</si>
  <si>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</si>
  <si>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</si>
  <si>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</si>
  <si>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</si>
  <si>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</si>
  <si>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</si>
  <si>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</si>
  <si>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</si>
  <si>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</si>
  <si>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</si>
  <si>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</si>
  <si>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</si>
  <si>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</si>
  <si>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</si>
  <si>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</si>
  <si>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</si>
  <si>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</si>
  <si>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</si>
  <si>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</si>
  <si>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</si>
  <si>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</si>
  <si>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</si>
  <si>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</si>
  <si>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</si>
  <si>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</si>
  <si>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</si>
  <si>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</si>
  <si>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</si>
  <si>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</si>
  <si>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</si>
  <si>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</si>
  <si>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</si>
  <si>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</si>
  <si>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</si>
  <si>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</si>
  <si>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</si>
  <si>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</si>
  <si>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</si>
  <si>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</si>
  <si>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</si>
  <si>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</si>
  <si>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</si>
  <si>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</si>
  <si>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</si>
  <si>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</si>
  <si>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</si>
  <si>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</si>
  <si>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</si>
  <si>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</si>
  <si>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</si>
  <si>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</si>
  <si>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</si>
  <si>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</si>
  <si>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</si>
  <si>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</si>
  <si>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</si>
  <si>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</si>
  <si>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</si>
  <si>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</si>
  <si>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</si>
  <si>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</si>
  <si>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</si>
  <si>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</si>
  <si>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</si>
  <si>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</si>
  <si>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</si>
  <si>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</si>
  <si>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</si>
  <si>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</si>
  <si>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</si>
  <si>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</si>
  <si>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</si>
  <si>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</si>
  <si>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</si>
  <si>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</si>
  <si>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</si>
  <si>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</si>
  <si>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</si>
  <si>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</si>
  <si>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</si>
  <si>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</si>
  <si>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</si>
  <si>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</si>
  <si>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</si>
  <si>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</si>
  <si>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</si>
  <si>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</si>
  <si>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</si>
  <si>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</si>
  <si>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</si>
  <si>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</si>
  <si>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</si>
  <si>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</si>
  <si>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</si>
  <si>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</si>
  <si>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</si>
  <si>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</si>
  <si>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</si>
  <si>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</si>
  <si>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</si>
  <si>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</si>
  <si>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</si>
  <si>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</si>
  <si>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</si>
  <si>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</si>
  <si>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</si>
  <si>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</si>
  <si>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</si>
  <si>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</si>
  <si>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</si>
  <si>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</si>
  <si>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</si>
  <si>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</si>
  <si>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</si>
  <si>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</si>
  <si>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</si>
  <si>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</si>
  <si>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</si>
  <si>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</si>
  <si>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</si>
  <si>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</si>
  <si>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</si>
  <si>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</si>
  <si>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</si>
  <si>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</si>
  <si>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</si>
  <si>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</si>
  <si>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</si>
  <si>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</si>
  <si>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</si>
  <si>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</si>
  <si>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</si>
  <si>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</si>
  <si>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</si>
  <si>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</si>
  <si>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</si>
  <si>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</si>
  <si>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</si>
  <si>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</si>
  <si>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</si>
  <si>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</si>
  <si>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</si>
  <si>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</si>
  <si>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</si>
  <si>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</si>
  <si>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</si>
  <si>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</si>
  <si>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</si>
  <si>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</si>
  <si>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</si>
  <si>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</si>
  <si>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</si>
  <si>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</si>
  <si>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</si>
  <si>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</si>
  <si>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</si>
  <si>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</si>
  <si>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</si>
  <si>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</si>
  <si>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</si>
  <si>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</si>
  <si>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</si>
  <si>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</si>
  <si>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</si>
  <si>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</si>
  <si>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</si>
  <si>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</si>
  <si>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</si>
  <si>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</si>
  <si>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</si>
  <si>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</si>
  <si>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</si>
  <si>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</si>
  <si>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</si>
  <si>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</si>
  <si>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</si>
  <si>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</si>
  <si>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</si>
  <si>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</si>
  <si>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</si>
  <si>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</si>
  <si>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</si>
  <si>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</si>
  <si>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</si>
  <si>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</si>
  <si>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</si>
  <si>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</si>
  <si>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</si>
  <si>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</si>
  <si>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</si>
  <si>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</si>
  <si>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</si>
  <si>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</si>
  <si>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</si>
  <si>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</si>
  <si>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</si>
  <si>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</si>
  <si>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</si>
  <si>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</si>
  <si>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</si>
  <si>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</si>
  <si>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</si>
  <si>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</si>
  <si>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</si>
  <si>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</si>
  <si>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</si>
  <si>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</si>
  <si>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</si>
  <si>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</si>
  <si>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</si>
  <si>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</si>
  <si>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</si>
  <si>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</si>
  <si>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</si>
  <si>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</si>
  <si>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</si>
  <si>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</si>
  <si>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</si>
  <si>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</si>
  <si>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</si>
  <si>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</si>
  <si>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</si>
  <si>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</si>
  <si>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</si>
  <si>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</si>
  <si>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</si>
  <si>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</si>
  <si>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</si>
  <si>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</si>
  <si>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</si>
  <si>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</si>
  <si>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</si>
  <si>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</si>
  <si>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</si>
  <si>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</si>
  <si>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</si>
  <si>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</si>
  <si>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</si>
  <si>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</si>
  <si>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</si>
  <si>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</si>
  <si>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</si>
  <si>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</si>
  <si>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</si>
  <si>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</si>
  <si>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</si>
  <si>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</si>
  <si>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</si>
  <si>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</si>
  <si>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</si>
  <si>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</si>
  <si>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</si>
  <si>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</si>
  <si>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</si>
  <si>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</si>
  <si>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</si>
  <si>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</si>
  <si>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</si>
  <si>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</si>
  <si>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</si>
  <si>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</si>
  <si>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</si>
  <si>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</si>
  <si>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</si>
  <si>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</si>
  <si>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</si>
  <si>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</si>
  <si>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</si>
  <si>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</si>
  <si>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</si>
  <si>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</si>
  <si>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</si>
  <si>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</si>
  <si>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</si>
  <si>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</si>
  <si>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</si>
  <si>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</si>
  <si>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</si>
  <si>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</si>
  <si>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</si>
  <si>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</si>
  <si>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</si>
  <si>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</si>
  <si>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</si>
  <si>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</si>
  <si>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</si>
  <si>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</si>
  <si>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</si>
  <si>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</si>
  <si>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</si>
  <si>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</si>
  <si>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</si>
  <si>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</si>
  <si>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</si>
  <si>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</si>
  <si>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</si>
  <si>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</si>
  <si>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</si>
  <si>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</si>
  <si>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</si>
  <si>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</si>
  <si>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</si>
  <si>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</si>
  <si>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</si>
  <si>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</si>
  <si>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</si>
  <si>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</si>
  <si>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</si>
  <si>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</si>
  <si>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</si>
  <si>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</si>
  <si>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</si>
  <si>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</si>
  <si>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</si>
  <si>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</si>
  <si>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</si>
  <si>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</si>
  <si>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</si>
  <si>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</si>
  <si>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</si>
  <si>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</si>
  <si>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</si>
  <si>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</si>
  <si>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</si>
  <si>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</si>
  <si>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</si>
  <si>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</si>
  <si>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</si>
  <si>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</si>
  <si>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</si>
  <si>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</si>
  <si>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</si>
  <si>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</si>
  <si>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</si>
  <si>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</si>
  <si>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</si>
  <si>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</si>
  <si>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</si>
  <si>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</si>
  <si>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</si>
  <si>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</si>
  <si>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</si>
  <si>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</si>
  <si>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</si>
  <si>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</si>
  <si>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</si>
  <si>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</si>
  <si>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</si>
  <si>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</si>
  <si>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</si>
  <si>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</si>
  <si>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</si>
  <si>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</si>
  <si>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</si>
  <si>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</si>
  <si>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</si>
  <si>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</si>
  <si>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</si>
  <si>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</si>
  <si>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</si>
  <si>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</si>
  <si>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</si>
  <si>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</si>
  <si>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</si>
  <si>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</si>
  <si>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</si>
  <si>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</si>
  <si>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</si>
  <si>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</si>
  <si>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</si>
  <si>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</si>
  <si>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</si>
  <si>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</si>
  <si>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</si>
  <si>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</si>
  <si>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</si>
  <si>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</si>
  <si>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</si>
  <si>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</si>
  <si>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</si>
  <si>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</si>
  <si>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</si>
  <si>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</si>
  <si>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</si>
  <si>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</si>
  <si>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</si>
  <si>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</si>
  <si>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</si>
  <si>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</si>
  <si>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</si>
  <si>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</si>
  <si>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</si>
  <si>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</si>
  <si>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</si>
  <si>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</si>
  <si>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</si>
  <si>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</si>
  <si>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</si>
  <si>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</si>
  <si>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</si>
  <si>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</si>
  <si>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</si>
  <si>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</si>
  <si>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</si>
  <si>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</si>
  <si>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</si>
  <si>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</si>
  <si>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</si>
  <si>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</si>
  <si>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</si>
  <si>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</si>
  <si>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</si>
  <si>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</si>
  <si>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</si>
  <si>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</si>
  <si>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</si>
  <si>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</si>
  <si>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</si>
  <si>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</si>
  <si>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</si>
  <si>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</si>
  <si>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</si>
  <si>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</si>
  <si>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</si>
  <si>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</si>
  <si>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</si>
  <si>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</si>
  <si>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</si>
  <si>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</si>
  <si>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</si>
  <si>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</si>
  <si>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</si>
  <si>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</si>
  <si>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</si>
  <si>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</si>
  <si>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</si>
  <si>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</si>
  <si>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</si>
  <si>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</si>
  <si>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</si>
  <si>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</si>
  <si>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</si>
  <si>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</si>
  <si>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</si>
  <si>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</si>
  <si>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</si>
  <si>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</si>
  <si>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</si>
  <si>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</si>
  <si>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</si>
  <si>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</si>
  <si>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</si>
  <si>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</si>
  <si>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</si>
  <si>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</si>
  <si>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</si>
  <si>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</si>
  <si>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</si>
  <si>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</si>
  <si>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</si>
  <si>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</si>
  <si>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</si>
  <si>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</si>
  <si>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</si>
  <si>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</si>
  <si>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</si>
  <si>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</si>
  <si>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</si>
  <si>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</si>
  <si>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</si>
  <si>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</si>
  <si>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</si>
  <si>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</si>
  <si>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</si>
  <si>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</si>
  <si>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</si>
  <si>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</si>
  <si>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</si>
  <si>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</si>
  <si>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</si>
  <si>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</si>
  <si>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</si>
  <si>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</si>
  <si>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</si>
  <si>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</si>
  <si>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</si>
  <si>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</si>
  <si>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</si>
  <si>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</si>
  <si>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</si>
  <si>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</si>
  <si>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</si>
  <si>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</si>
  <si>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</si>
  <si>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</si>
  <si>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</si>
  <si>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</si>
  <si>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</si>
  <si>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</si>
  <si>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</si>
  <si>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</si>
  <si>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</si>
  <si>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</si>
  <si>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</si>
  <si>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</si>
  <si>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</si>
  <si>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</si>
  <si>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</si>
  <si>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</si>
  <si>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</si>
  <si>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</si>
  <si>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</si>
  <si>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</si>
  <si>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</si>
  <si>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</si>
  <si>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</si>
  <si>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</si>
  <si>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</si>
  <si>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</si>
  <si>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</si>
  <si>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</si>
  <si>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</si>
  <si>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</si>
  <si>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</si>
  <si>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</si>
  <si>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</si>
  <si>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</si>
  <si>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</si>
  <si>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</si>
  <si>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</si>
  <si>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</si>
  <si>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</si>
  <si>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</si>
  <si>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</si>
  <si>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</si>
  <si>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</si>
  <si>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</si>
  <si>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</si>
  <si>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</si>
  <si>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</si>
  <si>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</si>
  <si>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</si>
  <si>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</si>
  <si>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</si>
  <si>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</si>
  <si>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</si>
  <si>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</si>
  <si>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</si>
  <si>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</si>
  <si>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</si>
  <si>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</si>
  <si>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</si>
  <si>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</si>
  <si>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</si>
  <si>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</si>
  <si>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</si>
  <si>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</si>
  <si>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</si>
  <si>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</si>
  <si>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</si>
  <si>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</si>
  <si>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</si>
  <si>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</si>
  <si>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</si>
  <si>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</si>
  <si>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</si>
  <si>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</si>
  <si>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</si>
  <si>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</si>
  <si>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</si>
  <si>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</si>
  <si>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</si>
  <si>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</si>
  <si>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</si>
  <si>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</si>
  <si>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</si>
  <si>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</si>
  <si>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</si>
  <si>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</si>
  <si>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</si>
  <si>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</si>
  <si>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</si>
  <si>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</si>
  <si>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</si>
  <si>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</si>
  <si>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</si>
  <si>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</si>
  <si>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</si>
  <si>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</si>
  <si>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</si>
  <si>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</si>
  <si>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</si>
  <si>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</si>
  <si>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</si>
  <si>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</si>
  <si>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</si>
  <si>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</si>
  <si>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</si>
  <si>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</si>
  <si>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</si>
  <si>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</si>
  <si>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</si>
  <si>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</si>
  <si>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</si>
  <si>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</si>
  <si>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</si>
  <si>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</si>
  <si>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</si>
  <si>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</si>
  <si>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</si>
  <si>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</si>
  <si>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</si>
  <si>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</si>
  <si>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</si>
  <si>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</si>
  <si>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</si>
  <si>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</si>
  <si>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</si>
  <si>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</si>
  <si>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</si>
  <si>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</si>
  <si>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</si>
  <si>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</si>
  <si>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</si>
  <si>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</si>
  <si>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</si>
  <si>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</si>
  <si>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</si>
  <si>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</si>
  <si>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</si>
  <si>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</si>
  <si>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</si>
  <si>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</si>
  <si>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</si>
  <si>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</si>
  <si>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</si>
  <si>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</si>
  <si>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</si>
  <si>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</si>
  <si>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</si>
  <si>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</si>
  <si>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</si>
  <si>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</si>
  <si>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</si>
  <si>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</si>
  <si>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</si>
  <si>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</si>
  <si>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</si>
  <si>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</si>
  <si>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</si>
  <si>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</si>
  <si>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</si>
  <si>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</si>
  <si>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</si>
  <si>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</si>
  <si>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</si>
  <si>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</si>
  <si>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</si>
  <si>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</si>
  <si>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</si>
  <si>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</si>
  <si>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</si>
  <si>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</si>
  <si>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</si>
  <si>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</si>
  <si>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</si>
  <si>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</si>
  <si>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</si>
  <si>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</si>
  <si>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</si>
  <si>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</si>
  <si>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</si>
  <si>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</si>
  <si>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</si>
  <si>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</si>
  <si>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</si>
  <si>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</si>
  <si>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</si>
  <si>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</si>
  <si>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</si>
  <si>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</si>
  <si>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</si>
  <si>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</si>
  <si>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</si>
  <si>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</si>
  <si>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</si>
  <si>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</si>
  <si>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</si>
  <si>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</si>
  <si>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</si>
  <si>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</si>
  <si>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</si>
  <si>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</si>
  <si>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</si>
  <si>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</si>
  <si>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</si>
  <si>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</si>
  <si>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</si>
  <si>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</si>
  <si>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</si>
  <si>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</si>
  <si>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</si>
  <si>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</si>
  <si>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</si>
  <si>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</si>
  <si>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</si>
  <si>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</si>
  <si>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</si>
  <si>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</si>
  <si>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</si>
  <si>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</si>
  <si>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</si>
  <si>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</si>
  <si>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</si>
  <si>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</si>
  <si>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</si>
  <si>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</si>
  <si>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</si>
  <si>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</si>
  <si>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</si>
  <si>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</si>
  <si>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</si>
  <si>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</si>
  <si>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</si>
  <si>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</si>
  <si>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</si>
  <si>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</si>
  <si>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</si>
  <si>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</si>
  <si>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</si>
  <si>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</si>
  <si>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</si>
  <si>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</si>
  <si>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</si>
  <si>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</si>
  <si>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</si>
  <si>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</si>
  <si>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</si>
  <si>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</si>
  <si>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</si>
  <si>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</si>
  <si>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</si>
  <si>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</si>
  <si>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</si>
  <si>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</si>
  <si>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</si>
  <si>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</si>
  <si>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</si>
  <si>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</si>
  <si>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</si>
  <si>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</si>
  <si>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</si>
  <si>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</si>
  <si>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</si>
  <si>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</si>
  <si>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</si>
  <si>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</si>
  <si>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</si>
  <si>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</si>
  <si>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</si>
  <si>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</si>
  <si>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</si>
  <si>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</si>
  <si>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</si>
  <si>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</si>
  <si>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</si>
  <si>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</si>
  <si>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</si>
  <si>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</si>
  <si>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</si>
  <si>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</si>
  <si>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</si>
  <si>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</si>
  <si>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</si>
  <si>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</si>
  <si>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</si>
  <si>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</si>
  <si>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</si>
  <si>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</si>
  <si>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</si>
  <si>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</si>
  <si>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</si>
  <si>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</si>
  <si>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</si>
  <si>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</si>
  <si>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</si>
  <si>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</si>
  <si>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</si>
  <si>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</si>
  <si>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</si>
  <si>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</si>
  <si>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</si>
  <si>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</si>
  <si>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</si>
  <si>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</si>
  <si>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</si>
  <si>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</si>
  <si>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</si>
  <si>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</si>
  <si>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</si>
  <si>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</si>
  <si>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</si>
  <si>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</si>
  <si>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</si>
  <si>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</si>
  <si>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</si>
  <si>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</si>
  <si>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</si>
  <si>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</si>
  <si>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</si>
  <si>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</si>
  <si>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</si>
  <si>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</si>
  <si>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</si>
  <si>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</si>
  <si>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</si>
  <si>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</si>
  <si>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</si>
  <si>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</si>
  <si>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</si>
  <si>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</si>
  <si>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</si>
  <si>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</si>
  <si>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</si>
  <si>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</si>
  <si>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</si>
  <si>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</si>
  <si>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</si>
  <si>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</si>
  <si>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</si>
  <si>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</si>
  <si>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</si>
  <si>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</si>
  <si>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</si>
  <si>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</si>
  <si>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</si>
  <si>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</si>
  <si>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</si>
  <si>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</si>
  <si>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</si>
  <si>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</si>
  <si>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</si>
  <si>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</si>
  <si>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</si>
  <si>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</si>
  <si>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</si>
  <si>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</si>
  <si>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</si>
  <si>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</si>
  <si>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</si>
  <si>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</si>
  <si>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</si>
  <si>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</si>
  <si>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</si>
  <si>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</si>
  <si>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</si>
  <si>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</si>
  <si>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</si>
  <si>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</si>
  <si>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</si>
  <si>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</si>
  <si>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</si>
  <si>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</si>
  <si>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</si>
  <si>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</si>
  <si>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</si>
  <si>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</si>
  <si>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</si>
  <si>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</si>
  <si>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</si>
  <si>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</si>
  <si>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</si>
  <si>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</si>
  <si>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</si>
  <si>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</si>
  <si>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</si>
  <si>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</si>
  <si>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</si>
  <si>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</si>
  <si>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</si>
  <si>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</si>
  <si>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</si>
  <si>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</si>
  <si>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</si>
  <si>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</si>
  <si>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</si>
  <si>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</si>
  <si>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</si>
  <si>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</si>
  <si>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</si>
  <si>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</si>
  <si>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</si>
  <si>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</si>
  <si>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</si>
  <si>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</si>
  <si>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</si>
  <si>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</si>
  <si>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</si>
  <si>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</si>
  <si>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</si>
  <si>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</si>
  <si>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</si>
  <si>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</si>
  <si>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</si>
  <si>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</si>
  <si>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</si>
  <si>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</si>
  <si>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</si>
  <si>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</si>
  <si>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</si>
  <si>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</si>
  <si>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</si>
  <si>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</si>
  <si>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</si>
  <si>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</si>
  <si>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</si>
  <si>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</si>
  <si>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</si>
  <si>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</si>
  <si>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</si>
  <si>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</si>
  <si>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</si>
  <si>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</si>
  <si>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</si>
  <si>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</si>
  <si>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</si>
  <si>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</si>
  <si>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</si>
  <si>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</si>
  <si>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</si>
  <si>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</si>
  <si>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</si>
  <si>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</si>
  <si>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</si>
  <si>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</si>
  <si>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</si>
  <si>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</si>
  <si>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</si>
  <si>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</si>
  <si>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</si>
  <si>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</si>
  <si>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</si>
  <si>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</si>
  <si>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</si>
  <si>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</si>
  <si>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</si>
  <si>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</si>
  <si>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</si>
  <si>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</si>
  <si>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</si>
  <si>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</si>
  <si>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</si>
  <si>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</si>
  <si>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</si>
  <si>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</si>
  <si>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</si>
  <si>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</si>
  <si>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</si>
  <si>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</si>
  <si>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</si>
  <si>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</si>
  <si>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</si>
  <si>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</si>
  <si>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</si>
  <si>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</si>
  <si>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</si>
  <si>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</si>
  <si>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</si>
  <si>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</si>
  <si>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</si>
  <si>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</si>
  <si>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</si>
  <si>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</si>
  <si>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</si>
  <si>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</si>
  <si>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</si>
  <si>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</si>
  <si>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</si>
  <si>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</si>
  <si>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</si>
  <si>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</si>
  <si>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</si>
  <si>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</si>
  <si>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</si>
  <si>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</si>
  <si>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</si>
  <si>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</si>
  <si>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</si>
  <si>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</si>
  <si>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</si>
  <si>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</si>
  <si>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</si>
  <si>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</si>
  <si>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</si>
  <si>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</si>
  <si>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</si>
  <si>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</si>
  <si>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</si>
  <si>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</si>
  <si>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</si>
  <si>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</si>
  <si>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</si>
  <si>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</si>
  <si>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</si>
  <si>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</si>
  <si>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</si>
  <si>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</si>
  <si>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</si>
  <si>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</si>
  <si>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</si>
  <si>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</si>
  <si>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</si>
  <si>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</si>
  <si>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</si>
  <si>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</si>
  <si>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</si>
  <si>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</si>
  <si>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</si>
  <si>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</si>
  <si>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</si>
  <si>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</si>
  <si>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</si>
  <si>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</si>
  <si>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</si>
  <si>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</si>
  <si>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</si>
  <si>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</si>
  <si>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</si>
  <si>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</si>
  <si>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</si>
  <si>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</si>
  <si>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</si>
  <si>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</si>
  <si>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</si>
  <si>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</si>
  <si>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</si>
  <si>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</si>
  <si>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</si>
  <si>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</si>
  <si>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</si>
  <si>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</si>
  <si>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</si>
  <si>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</si>
  <si>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</si>
  <si>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</si>
  <si>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</si>
  <si>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</si>
  <si>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</si>
  <si>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</si>
  <si>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</si>
  <si>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</si>
  <si>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</si>
  <si>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</si>
  <si>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</si>
  <si>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</si>
  <si>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</si>
  <si>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</si>
  <si>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</si>
  <si>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</si>
  <si>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</si>
  <si>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</si>
  <si>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</si>
  <si>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</si>
  <si>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</si>
  <si>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</si>
  <si>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</si>
  <si>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</si>
  <si>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</si>
  <si>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</si>
  <si>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</si>
  <si>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</si>
  <si>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</si>
  <si>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</si>
  <si>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</si>
  <si>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</si>
  <si>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</si>
  <si>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</si>
  <si>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</si>
  <si>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</si>
  <si>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</si>
  <si>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</si>
  <si>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</si>
  <si>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</si>
  <si>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</si>
  <si>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</si>
  <si>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</si>
  <si>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</si>
  <si>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</si>
  <si>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</si>
  <si>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</si>
  <si>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</si>
  <si>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</si>
  <si>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</si>
  <si>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</si>
  <si>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</si>
  <si>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</si>
  <si>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</si>
  <si>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</si>
  <si>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</si>
  <si>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</si>
  <si>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</si>
  <si>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</si>
  <si>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</si>
  <si>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</si>
  <si>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</si>
  <si>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</si>
  <si>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</si>
  <si>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</si>
  <si>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</si>
  <si>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</si>
  <si>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</si>
  <si>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</si>
  <si>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</si>
  <si>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</si>
  <si>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</si>
  <si>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</si>
  <si>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</si>
  <si>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</si>
  <si>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</si>
  <si>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</si>
  <si>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</si>
  <si>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</si>
  <si>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</si>
  <si>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</si>
  <si>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</si>
  <si>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</si>
  <si>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</si>
  <si>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</si>
  <si>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</si>
  <si>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</si>
  <si>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</si>
  <si>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</si>
  <si>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</si>
  <si>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</si>
  <si>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</si>
  <si>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</si>
  <si>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</si>
  <si>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</si>
  <si>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</si>
  <si>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</si>
  <si>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</si>
  <si>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</si>
  <si>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</si>
  <si>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</si>
  <si>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</si>
  <si>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</si>
  <si>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</si>
  <si>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</si>
  <si>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</si>
  <si>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</si>
  <si>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</si>
  <si>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</si>
  <si>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</si>
  <si>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</si>
  <si>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</si>
  <si>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</si>
  <si>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</si>
  <si>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</si>
  <si>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</si>
  <si>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</si>
  <si>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</si>
  <si>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</si>
  <si>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</si>
  <si>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</si>
  <si>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</si>
  <si>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</si>
  <si>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</si>
  <si>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</si>
  <si>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</si>
  <si>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</si>
  <si>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</si>
  <si>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</si>
  <si>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</si>
  <si>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</si>
  <si>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</si>
  <si>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</si>
  <si>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</si>
  <si>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</si>
  <si>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</si>
  <si>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</si>
  <si>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</si>
  <si>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</si>
  <si>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</si>
  <si>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</si>
  <si>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</si>
  <si>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</si>
  <si>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</si>
  <si>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</si>
  <si>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</si>
  <si>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</si>
  <si>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</si>
  <si>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</si>
  <si>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</si>
  <si>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</si>
  <si>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</si>
  <si>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</si>
  <si>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</si>
  <si>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</si>
  <si>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</si>
  <si>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</si>
  <si>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</si>
  <si>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</si>
  <si>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</si>
  <si>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</si>
  <si>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</si>
  <si>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</si>
  <si>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</si>
  <si>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</si>
  <si>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</si>
  <si>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</si>
  <si>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</si>
  <si>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</si>
  <si>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</si>
  <si>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</si>
  <si>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</si>
  <si>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</si>
  <si>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</si>
  <si>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</si>
  <si>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</si>
  <si>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</si>
  <si>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</si>
  <si>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</si>
  <si>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</si>
  <si>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</si>
  <si>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</si>
  <si>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</si>
  <si>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</si>
  <si>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</si>
  <si>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</si>
  <si>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</si>
  <si>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</si>
  <si>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</si>
  <si>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</si>
  <si>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</si>
  <si>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</si>
  <si>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</si>
  <si>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</si>
  <si>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</si>
  <si>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</si>
  <si>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</si>
  <si>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</si>
  <si>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</si>
  <si>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</si>
  <si>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</si>
  <si>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</si>
  <si>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</si>
  <si>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</si>
  <si>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</si>
  <si>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</si>
  <si>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</si>
  <si>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</si>
  <si>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</si>
  <si>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</si>
  <si>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</si>
  <si>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</si>
  <si>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</si>
  <si>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</si>
  <si>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</si>
  <si>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</si>
  <si>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</si>
  <si>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</si>
  <si>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</si>
  <si>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</si>
  <si>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</si>
  <si>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</si>
  <si>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</si>
  <si>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</si>
  <si>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</si>
  <si>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</si>
  <si>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</si>
  <si>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</si>
  <si>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</si>
  <si>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</si>
  <si>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</si>
  <si>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</si>
  <si>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</si>
  <si>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</si>
  <si>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</si>
  <si>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</si>
  <si>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</si>
  <si>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</si>
  <si>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</si>
  <si>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</si>
  <si>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</si>
  <si>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</si>
  <si>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</si>
  <si>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</si>
  <si>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</si>
  <si>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</si>
  <si>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</si>
  <si>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</si>
  <si>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</si>
  <si>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</si>
  <si>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</si>
  <si>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</si>
  <si>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</si>
  <si>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</si>
  <si>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</si>
  <si>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</si>
  <si>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</si>
  <si>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</si>
  <si>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</si>
  <si>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</si>
  <si>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</si>
  <si>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</si>
  <si>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</si>
  <si>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</si>
  <si>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</si>
  <si>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</si>
  <si>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</si>
  <si>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</si>
  <si>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</si>
  <si>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</si>
  <si>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</si>
  <si>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</si>
  <si>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</si>
  <si>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</si>
  <si>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</si>
  <si>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</si>
  <si>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</si>
  <si>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</si>
  <si>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</si>
  <si>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</si>
  <si>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</si>
  <si>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</si>
  <si>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</si>
  <si>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</si>
  <si>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</si>
  <si>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</si>
  <si>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</si>
  <si>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</si>
  <si>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</si>
  <si>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</si>
  <si>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</si>
  <si>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</si>
  <si>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</si>
  <si>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</si>
  <si>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</si>
  <si>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</si>
  <si>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</si>
  <si>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</si>
  <si>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</si>
  <si>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</si>
  <si>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</si>
  <si>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</si>
  <si>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</si>
  <si>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</si>
  <si>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</si>
  <si>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</si>
  <si>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</si>
  <si>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</si>
  <si>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</si>
  <si>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</si>
  <si>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</si>
  <si>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</si>
  <si>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</si>
  <si>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</si>
  <si>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</si>
  <si>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</si>
  <si>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</si>
  <si>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</si>
  <si>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</si>
  <si>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</si>
  <si>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</si>
  <si>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</si>
  <si>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</si>
  <si>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</si>
  <si>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</si>
  <si>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</si>
  <si>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</si>
  <si>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</si>
  <si>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</si>
  <si>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</si>
  <si>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</si>
  <si>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</si>
  <si>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</si>
  <si>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</si>
  <si>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</si>
  <si>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</si>
  <si>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</si>
  <si>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</si>
  <si>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</si>
  <si>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</si>
  <si>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</si>
  <si>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</si>
  <si>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</si>
  <si>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</si>
  <si>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</si>
  <si>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</si>
  <si>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</si>
  <si>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</si>
  <si>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</si>
  <si>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</si>
  <si>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</si>
  <si>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</si>
  <si>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</si>
  <si>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</si>
  <si>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</si>
  <si>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</si>
  <si>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</si>
  <si>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</si>
  <si>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</si>
  <si>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</si>
  <si>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</si>
  <si>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</si>
  <si>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</si>
  <si>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</si>
  <si>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</si>
  <si>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</si>
  <si>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</si>
  <si>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</si>
  <si>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</si>
  <si>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</si>
  <si>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</si>
  <si>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</si>
  <si>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</si>
  <si>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</si>
  <si>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</si>
  <si>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</si>
  <si>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</si>
  <si>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</si>
  <si>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</si>
  <si>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</si>
  <si>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</si>
  <si>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</si>
  <si>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</si>
  <si>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</si>
  <si>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</si>
  <si>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</si>
  <si>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</si>
  <si>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</si>
  <si>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</si>
  <si>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</si>
  <si>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</si>
  <si>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</si>
  <si>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</si>
  <si>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</si>
  <si>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</si>
  <si>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</si>
  <si>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</si>
  <si>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</si>
  <si>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</si>
  <si>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</si>
  <si>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</si>
  <si>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</si>
  <si>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</si>
  <si>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</si>
  <si>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</si>
  <si>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</si>
  <si>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</si>
  <si>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</si>
  <si>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</si>
  <si>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</si>
  <si>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</si>
  <si>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</si>
  <si>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</si>
  <si>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</si>
  <si>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</si>
  <si>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</si>
  <si>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</si>
  <si>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</si>
  <si>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</si>
  <si>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</si>
  <si>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</si>
  <si>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</si>
  <si>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</si>
  <si>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</si>
  <si>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</si>
  <si>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</si>
  <si>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</si>
  <si>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</si>
  <si>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</si>
  <si>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</si>
  <si>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</si>
  <si>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</si>
  <si>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</si>
  <si>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</si>
  <si>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</si>
  <si>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</si>
  <si>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</si>
  <si>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</si>
  <si>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</si>
  <si>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</si>
  <si>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</si>
  <si>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</si>
  <si>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</si>
  <si>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</si>
  <si>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</si>
  <si>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</si>
  <si>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</si>
  <si>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</si>
  <si>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</si>
  <si>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</si>
  <si>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</si>
  <si>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</si>
  <si>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</si>
  <si>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</si>
  <si>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</si>
  <si>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</si>
  <si>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</si>
  <si>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</si>
  <si>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</si>
  <si>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</si>
  <si>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</si>
  <si>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</si>
  <si>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</si>
  <si>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</si>
  <si>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</si>
  <si>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</si>
  <si>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</si>
  <si>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</si>
  <si>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</si>
  <si>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</si>
  <si>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</si>
  <si>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</si>
  <si>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</si>
  <si>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</si>
  <si>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</si>
  <si>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</si>
  <si>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</si>
  <si>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</si>
  <si>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</si>
  <si>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</si>
  <si>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</si>
  <si>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</si>
  <si>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</si>
  <si>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</si>
  <si>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</si>
  <si>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</si>
  <si>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</si>
  <si>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</si>
  <si>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</si>
  <si>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</si>
  <si>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</si>
  <si>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</si>
  <si>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</si>
  <si>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</si>
  <si>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</si>
  <si>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</si>
  <si>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</si>
  <si>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</si>
  <si>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</si>
  <si>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</si>
  <si>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</si>
  <si>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</si>
  <si>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</si>
  <si>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</si>
  <si>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</si>
  <si>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</si>
  <si>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</si>
  <si>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</si>
  <si>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</si>
  <si>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</si>
  <si>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</si>
  <si>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</si>
  <si>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</si>
  <si>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</si>
  <si>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</si>
  <si>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</si>
  <si>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</si>
  <si>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</si>
  <si>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</si>
  <si>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</si>
  <si>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</si>
  <si>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</si>
  <si>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</si>
  <si>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</si>
  <si>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</si>
  <si>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</si>
  <si>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</si>
  <si>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</si>
  <si>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</si>
  <si>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</si>
  <si>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</si>
  <si>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</si>
  <si>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</si>
  <si>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</si>
  <si>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</si>
  <si>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</si>
  <si>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</si>
  <si>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</si>
  <si>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</si>
  <si>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</si>
  <si>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</si>
  <si>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</si>
  <si>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</si>
  <si>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</si>
  <si>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</si>
  <si>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</si>
  <si>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</si>
  <si>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</si>
  <si>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</si>
  <si>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</si>
  <si>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</si>
  <si>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</si>
  <si>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</si>
  <si>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</si>
  <si>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</si>
  <si>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</si>
  <si>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</si>
  <si>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</si>
  <si>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</si>
  <si>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</si>
  <si>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</si>
  <si>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</si>
  <si>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</si>
  <si>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</si>
  <si>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</si>
  <si>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</si>
  <si>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</si>
  <si>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</si>
  <si>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</si>
  <si>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</si>
  <si>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</si>
  <si>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</si>
  <si>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</si>
  <si>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</si>
  <si>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</si>
  <si>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</si>
  <si>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</si>
  <si>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</si>
  <si>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</si>
  <si>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</si>
  <si>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</si>
  <si>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</si>
  <si>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</si>
  <si>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</si>
  <si>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</si>
  <si>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</si>
  <si>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</si>
  <si>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</si>
  <si>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</si>
  <si>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</si>
  <si>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</si>
  <si>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</si>
  <si>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</si>
  <si>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</si>
  <si>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</si>
  <si>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</si>
  <si>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</si>
  <si>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</si>
  <si>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</si>
  <si>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</si>
  <si>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</si>
  <si>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</si>
  <si>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</si>
  <si>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</si>
  <si>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</si>
  <si>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</si>
  <si>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</si>
  <si>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</si>
  <si>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</si>
  <si>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</si>
  <si>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</si>
  <si>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</si>
  <si>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</si>
  <si>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</si>
  <si>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</si>
  <si>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</si>
  <si>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</si>
  <si>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</si>
  <si>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</si>
  <si>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</si>
  <si>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</si>
  <si>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</si>
  <si>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</si>
  <si>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</si>
  <si>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</si>
  <si>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</si>
  <si>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</si>
  <si>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</si>
  <si>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</si>
  <si>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</si>
  <si>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</si>
  <si>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</si>
  <si>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</si>
  <si>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</si>
  <si>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</si>
  <si>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</si>
  <si>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</si>
  <si>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</si>
  <si>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</si>
  <si>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</si>
  <si>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</si>
  <si>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</si>
  <si>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</si>
  <si>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</si>
  <si>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</si>
  <si>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</si>
  <si>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</si>
  <si>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</si>
  <si>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</si>
  <si>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</si>
  <si>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</si>
  <si>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</si>
  <si>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</si>
  <si>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</si>
  <si>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</si>
  <si>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</si>
  <si>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</si>
  <si>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</si>
  <si>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</si>
  <si>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</si>
  <si>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</si>
  <si>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</si>
  <si>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</si>
  <si>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</si>
  <si>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</si>
  <si>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</si>
  <si>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</si>
  <si>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</si>
  <si>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</si>
  <si>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</si>
  <si>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</si>
  <si>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</si>
  <si>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</si>
  <si>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</si>
  <si>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</si>
  <si>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</si>
  <si>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</si>
  <si>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</si>
  <si>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</si>
  <si>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</si>
  <si>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</si>
  <si>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</si>
  <si>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</si>
  <si>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</si>
  <si>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</si>
  <si>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</si>
  <si>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</si>
  <si>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</si>
  <si>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</si>
  <si>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</si>
  <si>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</si>
  <si>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</si>
  <si>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</si>
  <si>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</si>
  <si>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</si>
  <si>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</si>
  <si>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</si>
  <si>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</si>
  <si>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</si>
  <si>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</si>
  <si>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</si>
  <si>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</si>
  <si>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</si>
  <si>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</si>
  <si>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</si>
  <si>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</si>
  <si>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</si>
  <si>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</si>
  <si>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</si>
  <si>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</si>
  <si>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</si>
  <si>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</si>
  <si>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</si>
  <si>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</si>
  <si>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</si>
  <si>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</si>
  <si>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</si>
  <si>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</si>
  <si>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</si>
  <si>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</si>
  <si>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</si>
  <si>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</si>
  <si>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</si>
  <si>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</si>
  <si>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</si>
  <si>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</si>
  <si>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</si>
  <si>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</si>
  <si>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</si>
  <si>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</si>
  <si>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</si>
  <si>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</si>
  <si>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</si>
  <si>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</si>
  <si>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</si>
  <si>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</si>
  <si>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</si>
  <si>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</si>
  <si>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</si>
  <si>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</si>
  <si>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</si>
  <si>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</si>
  <si>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</si>
  <si>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</si>
  <si>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</si>
  <si>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</si>
  <si>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</si>
  <si>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</si>
  <si>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</si>
  <si>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</si>
  <si>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</si>
  <si>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</si>
  <si>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</si>
  <si>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</si>
  <si>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</si>
  <si>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</si>
  <si>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</si>
  <si>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</si>
  <si>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</si>
  <si>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</si>
  <si>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</si>
  <si>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</si>
  <si>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</si>
  <si>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</si>
  <si>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</si>
  <si>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</si>
  <si>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</si>
  <si>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</si>
  <si>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</si>
  <si>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</si>
  <si>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</si>
  <si>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</si>
  <si>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</si>
  <si>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</si>
  <si>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</si>
  <si>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</si>
  <si>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</si>
  <si>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</si>
  <si>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</si>
  <si>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</si>
  <si>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</si>
  <si>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</si>
  <si>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</si>
  <si>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</si>
  <si>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</si>
  <si>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</si>
  <si>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</si>
  <si>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</si>
  <si>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</si>
  <si>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</si>
  <si>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</si>
  <si>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</si>
  <si>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</si>
  <si>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</si>
  <si>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</si>
  <si>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</si>
  <si>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</si>
  <si>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</si>
  <si>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</si>
  <si>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</si>
  <si>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</si>
  <si>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</si>
  <si>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</si>
  <si>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</si>
  <si>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</si>
  <si>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</si>
  <si>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</si>
  <si>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</si>
  <si>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</si>
  <si>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</si>
  <si>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</si>
  <si>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</si>
  <si>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</si>
  <si>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</si>
  <si>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</si>
  <si>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</si>
  <si>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</si>
  <si>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</si>
  <si>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</si>
  <si>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</si>
  <si>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</si>
  <si>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</si>
  <si>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</si>
  <si>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</si>
  <si>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</si>
  <si>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</si>
  <si>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</si>
  <si>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</si>
  <si>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</si>
  <si>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</si>
  <si>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</si>
  <si>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</si>
  <si>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</si>
  <si>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</si>
  <si>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</si>
  <si>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</si>
  <si>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</si>
  <si>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</si>
  <si>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</si>
  <si>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</si>
  <si>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</si>
  <si>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</si>
  <si>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</si>
  <si>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</si>
  <si>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</si>
  <si>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</si>
  <si>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</si>
  <si>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</si>
  <si>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</si>
  <si>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</si>
  <si>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</si>
  <si>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</si>
  <si>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</si>
  <si>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</si>
  <si>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</si>
  <si>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</si>
  <si>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</si>
  <si>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</si>
  <si>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</si>
  <si>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</si>
  <si>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</si>
  <si>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</si>
  <si>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</si>
  <si>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</si>
  <si>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</si>
  <si>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</si>
  <si>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</si>
  <si>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</si>
  <si>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</si>
  <si>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</si>
  <si>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</si>
  <si>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</si>
  <si>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</si>
  <si>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</si>
  <si>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</si>
  <si>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</si>
  <si>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</si>
  <si>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</si>
  <si>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</si>
  <si>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</si>
  <si>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</si>
  <si>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</si>
  <si>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</si>
  <si>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</si>
  <si>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</si>
  <si>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</si>
  <si>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</si>
  <si>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</si>
  <si>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</si>
  <si>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</si>
  <si>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</si>
  <si>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</si>
  <si>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</si>
  <si>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</si>
  <si>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</si>
  <si>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</si>
  <si>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</si>
  <si>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</si>
  <si>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</si>
  <si>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</si>
  <si>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</si>
  <si>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</si>
  <si>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</si>
  <si>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</si>
  <si>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</si>
  <si>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</si>
  <si>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</si>
  <si>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</si>
  <si>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</si>
  <si>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</si>
  <si>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</si>
  <si>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</si>
  <si>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</si>
  <si>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</si>
  <si>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</si>
  <si>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</si>
  <si>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</si>
  <si>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</si>
  <si>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</si>
  <si>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</si>
  <si>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</si>
  <si>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</si>
  <si>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</si>
  <si>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</si>
  <si>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</si>
  <si>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</si>
  <si>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</si>
  <si>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</si>
  <si>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</si>
  <si>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</si>
  <si>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</si>
  <si>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</si>
  <si>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</si>
  <si>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</si>
  <si>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</si>
  <si>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</si>
  <si>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</si>
  <si>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</si>
  <si>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</si>
  <si>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</si>
  <si>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</si>
  <si>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</si>
  <si>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</si>
  <si>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</si>
  <si>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</si>
  <si>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</si>
  <si>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</si>
  <si>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</si>
  <si>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</si>
  <si>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</si>
  <si>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</si>
  <si>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</si>
  <si>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</si>
  <si>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</si>
  <si>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</si>
  <si>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</si>
  <si>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</si>
  <si>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</si>
  <si>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</si>
  <si>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</si>
  <si>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</si>
  <si>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</si>
  <si>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</si>
  <si>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</si>
  <si>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</si>
  <si>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</si>
  <si>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</si>
  <si>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</si>
  <si>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</si>
  <si>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</si>
  <si>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</si>
  <si>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</si>
  <si>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</si>
  <si>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</si>
  <si>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</si>
  <si>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</si>
  <si>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</si>
  <si>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</si>
  <si>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</si>
  <si>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</si>
  <si>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</si>
  <si>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</si>
  <si>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</si>
  <si>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</si>
  <si>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</si>
  <si>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</si>
  <si>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</si>
  <si>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</si>
  <si>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</si>
  <si>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</si>
  <si>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</si>
  <si>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</si>
  <si>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</si>
  <si>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</si>
  <si>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</si>
  <si>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</si>
  <si>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</si>
  <si>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</si>
  <si>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</si>
  <si>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</si>
  <si>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</si>
  <si>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</si>
  <si>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</si>
  <si>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</si>
  <si>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</si>
  <si>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</si>
  <si>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</si>
  <si>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</si>
  <si>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</si>
  <si>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</si>
  <si>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</si>
  <si>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</si>
  <si>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</si>
  <si>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</si>
  <si>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</si>
  <si>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</si>
  <si>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</si>
  <si>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</si>
  <si>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</si>
  <si>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</si>
  <si>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</si>
  <si>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</si>
  <si>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</si>
  <si>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</si>
  <si>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</si>
  <si>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</si>
  <si>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</si>
  <si>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</si>
  <si>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</si>
  <si>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</si>
  <si>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</si>
  <si>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</si>
  <si>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</si>
  <si>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</si>
  <si>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</si>
  <si>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</si>
  <si>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</si>
  <si>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</si>
  <si>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</si>
  <si>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</si>
  <si>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</si>
  <si>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</si>
  <si>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</si>
  <si>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</si>
  <si>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</si>
  <si>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</si>
  <si>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</si>
  <si>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</si>
  <si>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</si>
  <si>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</si>
  <si>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</si>
  <si>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</si>
  <si>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</si>
  <si>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</si>
  <si>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</si>
  <si>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</si>
  <si>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</si>
  <si>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</si>
  <si>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</si>
  <si>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</si>
  <si>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</si>
  <si>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</si>
  <si>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</si>
  <si>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</si>
  <si>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</si>
  <si>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</si>
  <si>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</si>
  <si>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</si>
  <si>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</si>
  <si>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</si>
  <si>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</si>
  <si>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</si>
  <si>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</si>
  <si>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</si>
  <si>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</si>
  <si>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</si>
  <si>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</si>
  <si>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</si>
  <si>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</si>
  <si>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</si>
  <si>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</si>
  <si>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</si>
  <si>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</si>
  <si>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</si>
  <si>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</si>
  <si>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</si>
  <si>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</si>
  <si>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</si>
  <si>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</si>
  <si>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</si>
  <si>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</si>
  <si>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</si>
  <si>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</si>
  <si>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</si>
  <si>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</si>
  <si>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</si>
  <si>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</si>
  <si>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</si>
  <si>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</si>
  <si>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</si>
  <si>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</si>
  <si>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</si>
  <si>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</si>
  <si>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</si>
  <si>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</si>
  <si>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</si>
  <si>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</si>
  <si>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</si>
  <si>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</si>
  <si>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</si>
  <si>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</si>
  <si>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</si>
  <si>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</si>
  <si>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</si>
  <si>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</si>
  <si>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</si>
  <si>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</si>
  <si>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</si>
  <si>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</si>
  <si>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</si>
  <si>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</si>
  <si>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</si>
  <si>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</si>
  <si>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</si>
  <si>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</si>
  <si>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</si>
  <si>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</si>
  <si>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</si>
  <si>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</si>
  <si>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</si>
  <si>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</si>
  <si>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</si>
  <si>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</si>
  <si>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</si>
  <si>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</si>
  <si>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</si>
  <si>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</si>
  <si>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</si>
  <si>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</si>
  <si>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</si>
  <si>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</si>
  <si>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</si>
  <si>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</si>
  <si>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</si>
  <si>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</si>
  <si>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</si>
  <si>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</si>
  <si>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</si>
  <si>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</si>
  <si>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</si>
  <si>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</si>
  <si>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</si>
  <si>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</si>
  <si>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</si>
  <si>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</si>
  <si>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</si>
  <si>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</si>
  <si>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</si>
  <si>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</si>
  <si>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</si>
  <si>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</si>
  <si>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</si>
  <si>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</si>
  <si>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</si>
  <si>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</si>
  <si>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</si>
  <si>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</si>
  <si>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</si>
  <si>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</si>
  <si>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</si>
  <si>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</si>
  <si>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</si>
  <si>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</si>
  <si>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</si>
  <si>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</si>
  <si>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</si>
  <si>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</si>
  <si>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</si>
  <si>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</si>
  <si>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</si>
  <si>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</si>
  <si>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</si>
  <si>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</si>
  <si>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</si>
  <si>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</si>
  <si>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</si>
  <si>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</si>
  <si>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</si>
  <si>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</si>
  <si>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</si>
  <si>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</si>
  <si>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</si>
  <si>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</si>
  <si>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</si>
  <si>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</si>
  <si>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</si>
  <si>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</si>
  <si>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</si>
  <si>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</si>
  <si>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</si>
  <si>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</si>
  <si>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</si>
  <si>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</si>
  <si>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</si>
  <si>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</si>
  <si>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</si>
  <si>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</si>
  <si>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</si>
  <si>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</si>
  <si>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</si>
  <si>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</si>
  <si>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</si>
  <si>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</si>
  <si>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</si>
  <si>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</si>
  <si>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</si>
  <si>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</si>
  <si>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</si>
  <si>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</si>
  <si>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</si>
  <si>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</si>
  <si>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</si>
  <si>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</si>
  <si>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</si>
  <si>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</si>
  <si>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</si>
  <si>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</si>
  <si>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</si>
  <si>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</si>
  <si>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</si>
  <si>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</si>
  <si>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</si>
  <si>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</si>
  <si>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</si>
  <si>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</si>
  <si>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</si>
  <si>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</si>
  <si>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</si>
  <si>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</si>
  <si>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</si>
  <si>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</si>
  <si>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</si>
  <si>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</si>
  <si>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</si>
  <si>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</si>
  <si>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</si>
  <si>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</si>
  <si>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</si>
  <si>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</si>
  <si>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</si>
  <si>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</si>
  <si>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</si>
  <si>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</si>
  <si>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</si>
  <si>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</si>
  <si>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</si>
  <si>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</si>
  <si>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</si>
  <si>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</si>
  <si>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</si>
  <si>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</si>
  <si>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</si>
  <si>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</si>
  <si>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</si>
  <si>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</si>
  <si>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</si>
  <si>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</si>
  <si>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</si>
  <si>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</si>
  <si>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</si>
  <si>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</si>
  <si>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</si>
  <si>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</si>
  <si>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</si>
  <si>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</si>
  <si>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</si>
  <si>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</si>
  <si>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</si>
  <si>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</si>
  <si>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</si>
  <si>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</si>
  <si>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</si>
  <si>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</si>
  <si>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</si>
  <si>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</si>
  <si>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</si>
  <si>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</si>
  <si>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</si>
  <si>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</si>
  <si>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</si>
  <si>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</si>
  <si>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</si>
  <si>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</si>
  <si>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</si>
  <si>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</si>
  <si>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</si>
  <si>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</si>
  <si>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</si>
  <si>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</si>
  <si>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</si>
  <si>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</si>
  <si>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</si>
  <si>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</si>
  <si>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</si>
  <si>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</si>
  <si>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</si>
  <si>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</si>
  <si>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</si>
  <si>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</si>
  <si>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</si>
  <si>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</si>
  <si>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</si>
  <si>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</si>
  <si>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</si>
  <si>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</si>
  <si>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</si>
  <si>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</si>
  <si>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</si>
  <si>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</si>
  <si>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</si>
  <si>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</si>
  <si>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</si>
  <si>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</si>
  <si>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</si>
  <si>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</si>
  <si>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</si>
  <si>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</si>
  <si>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</si>
  <si>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</si>
  <si>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</si>
  <si>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</si>
  <si>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</si>
  <si>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</si>
  <si>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</si>
  <si>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</si>
  <si>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</si>
  <si>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</si>
  <si>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</si>
  <si>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</si>
  <si>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</si>
  <si>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</si>
  <si>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</si>
  <si>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</si>
  <si>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</si>
  <si>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</si>
  <si>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</si>
  <si>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</si>
  <si>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</si>
  <si>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</si>
  <si>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</si>
  <si>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</si>
  <si>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</si>
  <si>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</si>
  <si>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</si>
  <si>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</si>
  <si>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</si>
  <si>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</si>
  <si>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</si>
  <si>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</si>
  <si>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</si>
  <si>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</si>
  <si>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</si>
  <si>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</si>
  <si>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</si>
  <si>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</si>
  <si>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</si>
  <si>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</si>
  <si>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</si>
  <si>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</si>
  <si>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</si>
  <si>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</si>
  <si>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</si>
  <si>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</si>
  <si>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</si>
  <si>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</si>
  <si>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</si>
  <si>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</si>
  <si>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</si>
  <si>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</si>
  <si>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</si>
  <si>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</si>
  <si>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</si>
  <si>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</si>
  <si>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</si>
  <si>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</si>
  <si>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</si>
  <si>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</si>
  <si>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</si>
  <si>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</si>
  <si>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</si>
  <si>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</si>
  <si>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</si>
  <si>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</si>
  <si>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</si>
  <si>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</si>
  <si>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</si>
  <si>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</si>
  <si>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</si>
  <si>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</si>
  <si>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</si>
  <si>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</si>
  <si>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</si>
  <si>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</si>
  <si>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</si>
  <si>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</si>
  <si>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</si>
  <si>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</si>
  <si>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</si>
  <si>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</si>
  <si>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</si>
  <si>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</si>
  <si>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</si>
  <si>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</si>
  <si>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</si>
  <si>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</si>
  <si>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</si>
  <si>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</si>
  <si>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</si>
  <si>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</si>
  <si>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</si>
  <si>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</si>
  <si>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</si>
  <si>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</si>
  <si>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</si>
  <si>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</si>
  <si>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</si>
  <si>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</si>
  <si>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</si>
  <si>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</si>
  <si>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</si>
  <si>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</si>
  <si>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</si>
  <si>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</si>
  <si>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</si>
  <si>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</si>
  <si>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</si>
  <si>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</si>
  <si>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</si>
  <si>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</si>
  <si>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</si>
  <si>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</si>
  <si>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</si>
  <si>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</si>
  <si>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</si>
  <si>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</si>
  <si>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</si>
  <si>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</si>
  <si>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</si>
  <si>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</si>
  <si>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</si>
  <si>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</si>
  <si>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</si>
  <si>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</si>
  <si>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</si>
  <si>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</si>
  <si>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</si>
  <si>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</si>
  <si>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</si>
  <si>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</si>
  <si>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</si>
  <si>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</si>
  <si>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</si>
  <si>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</si>
  <si>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</si>
  <si>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</si>
  <si>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</si>
  <si>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</si>
  <si>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</si>
  <si>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</si>
  <si>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</si>
  <si>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</si>
  <si>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</si>
  <si>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</si>
  <si>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</si>
  <si>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</si>
  <si>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</si>
  <si>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</si>
  <si>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</si>
  <si>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</si>
  <si>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</si>
  <si>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</si>
  <si>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</si>
  <si>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</si>
  <si>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</si>
  <si>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</si>
  <si>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</si>
  <si>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</si>
  <si>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</si>
  <si>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</si>
  <si>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</si>
  <si>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</si>
  <si>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</si>
  <si>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</si>
  <si>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</si>
  <si>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</si>
  <si>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</si>
  <si>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</si>
  <si>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</si>
  <si>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</si>
  <si>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</si>
  <si>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</si>
  <si>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</si>
  <si>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</si>
  <si>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</si>
  <si>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</si>
  <si>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</si>
  <si>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</si>
  <si>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</si>
  <si>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</si>
  <si>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</si>
  <si>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</si>
  <si>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</si>
  <si>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</si>
  <si>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</si>
  <si>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</si>
  <si>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</si>
  <si>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</si>
  <si>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</si>
  <si>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</si>
  <si>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</si>
  <si>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</si>
  <si>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</si>
  <si>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</si>
  <si>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</si>
  <si>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</si>
  <si>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</si>
  <si>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</si>
  <si>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</si>
  <si>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</si>
  <si>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</si>
  <si>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</si>
  <si>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</si>
  <si>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</si>
  <si>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</si>
  <si>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</si>
  <si>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</si>
  <si>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</si>
  <si>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</si>
  <si>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</si>
  <si>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</si>
  <si>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</si>
  <si>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</si>
  <si>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</si>
  <si>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</si>
  <si>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</si>
  <si>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</si>
  <si>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</si>
  <si>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</si>
  <si>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</si>
  <si>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</si>
  <si>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</si>
  <si>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</si>
  <si>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</si>
  <si>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</si>
  <si>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</si>
  <si>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</si>
  <si>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</si>
  <si>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</si>
  <si>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</si>
  <si>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</si>
  <si>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</si>
  <si>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</si>
  <si>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</si>
  <si>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</si>
  <si>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</si>
  <si>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</si>
  <si>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</si>
  <si>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</si>
  <si>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</si>
  <si>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</si>
  <si>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</si>
  <si>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</si>
  <si>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</si>
  <si>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</si>
  <si>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</si>
  <si>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</si>
  <si>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</si>
  <si>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</si>
  <si>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</si>
  <si>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</si>
  <si>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</si>
  <si>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</si>
  <si>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</si>
  <si>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</si>
  <si>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</si>
  <si>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</si>
  <si>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</si>
  <si>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</si>
  <si>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</si>
  <si>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</si>
  <si>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</si>
  <si>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</si>
  <si>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</si>
  <si>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</si>
  <si>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</si>
  <si>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</si>
  <si>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</si>
  <si>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</si>
  <si>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</si>
  <si>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</si>
  <si>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</si>
  <si>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</si>
  <si>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</si>
  <si>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</si>
  <si>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</si>
  <si>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</si>
  <si>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</si>
  <si>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</si>
  <si>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</si>
  <si>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</si>
  <si>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</si>
  <si>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</si>
  <si>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</si>
  <si>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</si>
  <si>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</si>
  <si>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</si>
  <si>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</si>
  <si>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</si>
  <si>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</si>
  <si>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</si>
  <si>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</si>
  <si>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</si>
  <si>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</si>
  <si>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</si>
  <si>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</si>
  <si>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</si>
  <si>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</si>
  <si>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</si>
  <si>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</si>
  <si>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</si>
  <si>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</si>
  <si>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</si>
  <si>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</si>
  <si>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</si>
  <si>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</si>
  <si>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</si>
  <si>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</si>
  <si>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</si>
  <si>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</si>
  <si>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</si>
  <si>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</si>
  <si>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</si>
  <si>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</si>
  <si>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</si>
  <si>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</si>
  <si>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</si>
  <si>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</si>
  <si>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</si>
  <si>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</si>
  <si>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</si>
  <si>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</si>
  <si>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</si>
  <si>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</si>
  <si>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</si>
  <si>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</si>
  <si>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</si>
  <si>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</si>
  <si>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</si>
  <si>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</si>
  <si>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</si>
  <si>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</si>
  <si>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</si>
  <si>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</si>
  <si>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</si>
  <si>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</si>
  <si>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</si>
  <si>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</si>
  <si>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</si>
  <si>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</si>
  <si>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</si>
  <si>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</si>
  <si>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</si>
  <si>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</si>
  <si>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</si>
  <si>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</si>
  <si>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</si>
  <si>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</si>
  <si>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</si>
  <si>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</si>
  <si>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</si>
  <si>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</si>
  <si>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</si>
  <si>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</si>
  <si>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</si>
  <si>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</si>
  <si>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</si>
  <si>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</si>
  <si>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</si>
  <si>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</si>
  <si>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</si>
  <si>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</si>
  <si>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</si>
  <si>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</si>
  <si>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</si>
  <si>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</si>
  <si>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</si>
  <si>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</si>
  <si>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</si>
  <si>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</si>
  <si>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</si>
  <si>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</si>
  <si>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</si>
  <si>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</si>
  <si>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</si>
  <si>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</si>
  <si>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</si>
  <si>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</si>
  <si>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</si>
  <si>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</si>
  <si>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</si>
  <si>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</si>
  <si>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</si>
  <si>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</si>
  <si>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</si>
  <si>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</si>
  <si>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</si>
  <si>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</si>
  <si>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</si>
  <si>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</si>
  <si>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</si>
  <si>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</si>
  <si>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</si>
  <si>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</si>
  <si>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</si>
  <si>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</si>
  <si>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</si>
  <si>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</si>
  <si>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</si>
  <si>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</si>
  <si>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</si>
  <si>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</si>
  <si>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</si>
  <si>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</si>
  <si>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</si>
  <si>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</si>
  <si>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</si>
  <si>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</si>
  <si>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</si>
  <si>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</si>
  <si>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</si>
  <si>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</si>
  <si>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</si>
  <si>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</si>
  <si>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</si>
  <si>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</si>
  <si>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</si>
  <si>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</si>
  <si>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</si>
  <si>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</si>
  <si>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</si>
  <si>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</si>
  <si>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</si>
  <si>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</si>
  <si>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</si>
  <si>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</si>
  <si>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</si>
  <si>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</si>
  <si>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</si>
  <si>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</si>
  <si>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</si>
  <si>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</si>
  <si>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</si>
  <si>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</si>
  <si>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</si>
  <si>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</si>
  <si>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</si>
  <si>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</si>
  <si>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</si>
  <si>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</si>
  <si>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</si>
  <si>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</si>
  <si>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</si>
  <si>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</si>
  <si>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</si>
  <si>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</si>
  <si>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</si>
  <si>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</si>
  <si>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</si>
  <si>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</si>
  <si>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</si>
  <si>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</si>
  <si>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</si>
  <si>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</si>
  <si>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</si>
  <si>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</si>
  <si>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</si>
  <si>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</si>
  <si>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</si>
  <si>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</si>
  <si>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</si>
  <si>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</si>
  <si>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</si>
  <si>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</si>
  <si>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</si>
  <si>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</si>
  <si>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</si>
  <si>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</si>
  <si>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</si>
  <si>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</si>
  <si>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</si>
  <si>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</si>
  <si>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</si>
  <si>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</si>
  <si>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</si>
  <si>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</si>
  <si>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</si>
  <si>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</si>
  <si>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</si>
  <si>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</si>
  <si>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</si>
  <si>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</si>
  <si>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</si>
  <si>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</si>
  <si>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</si>
  <si>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</si>
  <si>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</si>
  <si>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</si>
  <si>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</si>
  <si>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</si>
  <si>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</si>
  <si>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</si>
  <si>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</si>
  <si>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</si>
  <si>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</si>
  <si>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</si>
  <si>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</si>
  <si>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</si>
  <si>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</si>
  <si>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</si>
  <si>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</si>
  <si>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</si>
  <si>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</si>
  <si>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</si>
  <si>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</si>
  <si>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</si>
  <si>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</si>
  <si>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</si>
  <si>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</si>
  <si>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</si>
  <si>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</si>
  <si>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</si>
  <si>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</si>
  <si>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</si>
  <si>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</si>
  <si>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</si>
  <si>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</si>
  <si>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</si>
  <si>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</si>
  <si>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</si>
  <si>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</si>
  <si>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</si>
  <si>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</si>
  <si>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</si>
  <si>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</si>
  <si>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</si>
  <si>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</si>
  <si>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</si>
  <si>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</si>
  <si>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</si>
  <si>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</si>
  <si>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</si>
  <si>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</si>
  <si>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</si>
  <si>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</si>
  <si>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</si>
  <si>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</si>
  <si>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</si>
  <si>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</si>
  <si>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</si>
  <si>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</si>
  <si>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</si>
  <si>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</si>
  <si>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</si>
  <si>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</si>
  <si>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</si>
  <si>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</si>
  <si>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</si>
  <si>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</si>
  <si>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</si>
  <si>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</si>
  <si>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</si>
  <si>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</si>
  <si>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</si>
  <si>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</si>
  <si>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</si>
  <si>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</si>
  <si>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</si>
  <si>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</si>
  <si>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</si>
  <si>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</si>
  <si>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</si>
  <si>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</si>
  <si>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</si>
  <si>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</si>
  <si>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</si>
  <si>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</si>
  <si>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</si>
  <si>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</si>
  <si>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</si>
  <si>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</si>
  <si>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</si>
  <si>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</si>
  <si>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</si>
  <si>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</si>
  <si>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</si>
  <si>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</si>
  <si>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</si>
  <si>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</si>
  <si>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</si>
  <si>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</si>
  <si>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</si>
  <si>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</si>
  <si>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</si>
  <si>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</si>
  <si>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</si>
  <si>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</si>
  <si>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</si>
  <si>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</si>
  <si>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</si>
  <si>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</si>
  <si>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</si>
  <si>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</si>
  <si>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</si>
  <si>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</si>
  <si>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</si>
  <si>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</si>
  <si>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</si>
  <si>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</si>
  <si>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</si>
  <si>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</si>
  <si>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</si>
  <si>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</si>
  <si>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</si>
  <si>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</si>
  <si>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</si>
  <si>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</si>
  <si>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</si>
  <si>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</si>
  <si>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</si>
  <si>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</si>
  <si>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</si>
  <si>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</si>
  <si>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</si>
  <si>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</si>
  <si>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</si>
  <si>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</si>
  <si>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</si>
  <si>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</si>
  <si>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</si>
  <si>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</si>
  <si>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</si>
  <si>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</si>
  <si>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</si>
  <si>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</si>
  <si>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</si>
  <si>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</si>
  <si>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</si>
  <si>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</si>
  <si>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</si>
  <si>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</si>
  <si>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</si>
  <si>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</si>
  <si>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</si>
  <si>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</si>
  <si>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</si>
  <si>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</si>
  <si>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</si>
  <si>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</si>
  <si>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</si>
  <si>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</si>
  <si>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</si>
  <si>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</si>
  <si>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</si>
  <si>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</si>
  <si>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</si>
  <si>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</si>
  <si>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</si>
  <si>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</si>
  <si>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</si>
  <si>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</si>
  <si>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</si>
  <si>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</si>
  <si>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</si>
  <si>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</si>
  <si>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</si>
  <si>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</si>
  <si>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</si>
  <si>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</si>
  <si>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</si>
  <si>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</si>
  <si>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</si>
  <si>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</si>
  <si>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</si>
  <si>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</si>
  <si>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</si>
  <si>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</si>
  <si>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</si>
  <si>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</si>
  <si>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</si>
  <si>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</si>
  <si>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</si>
  <si>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</si>
  <si>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</si>
  <si>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</si>
  <si>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</si>
  <si>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</si>
  <si>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</si>
  <si>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</si>
  <si>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</si>
  <si>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</si>
  <si>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</si>
  <si>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</si>
  <si>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</si>
  <si>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</si>
  <si>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</si>
  <si>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</si>
  <si>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</si>
  <si>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</si>
  <si>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</si>
  <si>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</si>
  <si>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</si>
  <si>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</si>
  <si>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</si>
  <si>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</si>
  <si>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</si>
  <si>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</si>
  <si>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</si>
  <si>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</si>
  <si>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</si>
  <si>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</si>
  <si>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</si>
  <si>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</si>
  <si>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</si>
  <si>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</si>
  <si>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</si>
  <si>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</si>
  <si>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</si>
  <si>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</si>
  <si>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</si>
  <si>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</si>
  <si>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</si>
  <si>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</si>
  <si>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</si>
  <si>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</si>
  <si>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</si>
  <si>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</si>
  <si>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</si>
  <si>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</si>
  <si>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</si>
  <si>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</si>
  <si>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</si>
  <si>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</si>
  <si>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</si>
  <si>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</si>
  <si>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</si>
  <si>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</si>
  <si>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</si>
  <si>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</si>
  <si>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</si>
  <si>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</si>
  <si>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</si>
  <si>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</si>
  <si>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</si>
  <si>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</si>
  <si>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</si>
  <si>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</si>
  <si>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</si>
  <si>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</si>
  <si>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</si>
  <si>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</si>
  <si>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</si>
  <si>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</si>
  <si>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</si>
  <si>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</si>
  <si>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</si>
  <si>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</si>
  <si>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</si>
  <si>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</si>
  <si>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</si>
  <si>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</si>
  <si>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</si>
  <si>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</si>
  <si>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</si>
  <si>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</si>
  <si>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</si>
  <si>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</si>
  <si>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</si>
  <si>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</si>
  <si>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</si>
  <si>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</si>
  <si>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</si>
  <si>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</si>
  <si>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</si>
  <si>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</si>
  <si>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</si>
  <si>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</si>
  <si>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</si>
  <si>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</si>
  <si>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</si>
  <si>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</si>
  <si>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</si>
  <si>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</si>
  <si>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</si>
  <si>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</si>
  <si>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</si>
  <si>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</si>
  <si>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</si>
  <si>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</si>
  <si>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</si>
  <si>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</si>
  <si>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</si>
  <si>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</si>
  <si>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</si>
  <si>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</si>
  <si>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</si>
  <si>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</si>
  <si>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</si>
  <si>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</si>
  <si>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</si>
  <si>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</si>
  <si>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</si>
  <si>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</si>
  <si>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</si>
  <si>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</si>
  <si>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</si>
  <si>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</si>
  <si>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</si>
  <si>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</si>
  <si>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</si>
  <si>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</si>
  <si>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</si>
  <si>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</si>
  <si>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</si>
  <si>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</si>
  <si>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</si>
  <si>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</si>
  <si>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</si>
  <si>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</si>
  <si>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</si>
  <si>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</si>
  <si>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</si>
  <si>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</si>
  <si>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</si>
  <si>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</si>
  <si>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</si>
  <si>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</si>
  <si>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</si>
  <si>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</si>
  <si>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</si>
  <si>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</si>
  <si>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</si>
  <si>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</si>
  <si>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</si>
  <si>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</si>
  <si>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</si>
  <si>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</si>
  <si>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</si>
  <si>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</si>
  <si>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</si>
  <si>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</si>
  <si>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</si>
  <si>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</si>
  <si>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</si>
  <si>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</si>
  <si>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</si>
  <si>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</si>
  <si>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</si>
  <si>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</si>
  <si>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</si>
  <si>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</si>
  <si>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</si>
  <si>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</si>
  <si>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</si>
  <si>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</si>
  <si>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</si>
  <si>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</si>
  <si>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</si>
  <si>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</si>
  <si>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</si>
  <si>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</si>
  <si>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</si>
  <si>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</si>
  <si>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</si>
  <si>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</si>
  <si>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</si>
  <si>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</si>
  <si>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</si>
  <si>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</si>
  <si>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</si>
  <si>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</si>
  <si>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</si>
  <si>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</si>
  <si>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</si>
  <si>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</si>
  <si>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</si>
  <si>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</si>
  <si>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</si>
  <si>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</si>
  <si>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</si>
  <si>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</si>
  <si>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</si>
  <si>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</si>
  <si>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</si>
  <si>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</si>
  <si>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</si>
  <si>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</si>
  <si>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</si>
  <si>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</si>
  <si>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</si>
  <si>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</si>
  <si>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</si>
  <si>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</si>
  <si>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</si>
  <si>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</si>
  <si>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</si>
  <si>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</si>
  <si>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</si>
  <si>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</si>
  <si>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</si>
  <si>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</si>
  <si>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</si>
  <si>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</si>
  <si>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</si>
  <si>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</si>
  <si>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</si>
  <si>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</si>
  <si>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</si>
  <si>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</si>
  <si>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</si>
  <si>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</si>
  <si>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</si>
  <si>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</si>
  <si>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</si>
  <si>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</si>
  <si>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</si>
  <si>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</si>
  <si>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</si>
  <si>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</si>
  <si>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</si>
  <si>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</si>
  <si>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</si>
  <si>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</si>
  <si>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</si>
  <si>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</si>
  <si>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</si>
  <si>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</si>
  <si>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</si>
  <si>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</si>
  <si>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</si>
  <si>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</si>
  <si>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</si>
  <si>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</si>
  <si>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</si>
  <si>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</si>
  <si>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</si>
  <si>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</si>
  <si>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</si>
  <si>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</si>
  <si>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</si>
  <si>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</si>
  <si>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</si>
  <si>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</si>
  <si>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</si>
  <si>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</si>
  <si>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</si>
  <si>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</si>
  <si>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</si>
  <si>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</si>
  <si>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</si>
  <si>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</si>
  <si>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</si>
  <si>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</si>
  <si>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</si>
  <si>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</si>
  <si>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</si>
  <si>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</si>
  <si>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</si>
  <si>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</si>
  <si>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</si>
  <si>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</si>
  <si>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</si>
  <si>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</si>
  <si>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</si>
  <si>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</si>
  <si>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</si>
  <si>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</si>
  <si>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</si>
  <si>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</si>
  <si>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</si>
  <si>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</si>
  <si>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</si>
  <si>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</si>
  <si>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</si>
  <si>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</si>
  <si>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</si>
  <si>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</si>
  <si>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</si>
  <si>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</si>
  <si>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</si>
  <si>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</si>
  <si>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</si>
  <si>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</si>
  <si>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</si>
  <si>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</si>
  <si>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</si>
  <si>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</si>
  <si>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</si>
  <si>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</si>
  <si>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</si>
  <si>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</si>
  <si>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</si>
  <si>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</si>
  <si>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</si>
  <si>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</si>
  <si>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</si>
  <si>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</si>
  <si>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</si>
  <si>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</si>
  <si>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</si>
  <si>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</si>
  <si>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</si>
  <si>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</si>
  <si>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</si>
  <si>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</si>
  <si>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</si>
  <si>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</si>
  <si>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</si>
  <si>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</si>
  <si>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</si>
  <si>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</si>
  <si>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</si>
  <si>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</si>
  <si>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</si>
  <si>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</si>
  <si>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</si>
  <si>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</si>
  <si>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</si>
  <si>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</si>
  <si>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</si>
  <si>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</si>
  <si>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</si>
  <si>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</si>
  <si>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</si>
  <si>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</si>
  <si>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</si>
  <si>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</si>
  <si>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</si>
  <si>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</si>
  <si>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</si>
  <si>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</si>
  <si>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</si>
  <si>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</si>
  <si>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</si>
  <si>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</si>
  <si>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</si>
  <si>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</si>
  <si>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</si>
  <si>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</si>
  <si>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</si>
  <si>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</si>
  <si>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</si>
  <si>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</si>
  <si>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</si>
  <si>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</si>
  <si>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</si>
  <si>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</si>
  <si>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</si>
  <si>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</si>
  <si>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</si>
  <si>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</si>
  <si>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</si>
  <si>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</si>
  <si>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</si>
  <si>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</si>
  <si>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</si>
  <si>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</si>
  <si>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</si>
  <si>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</si>
  <si>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</si>
  <si>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</si>
  <si>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</si>
  <si>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</si>
  <si>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</si>
  <si>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</si>
  <si>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</si>
  <si>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</si>
  <si>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</si>
  <si>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</si>
  <si>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</si>
  <si>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</si>
  <si>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</si>
  <si>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</si>
  <si>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</si>
  <si>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</si>
  <si>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</si>
  <si>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</si>
  <si>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</si>
  <si>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</si>
  <si>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</si>
  <si>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</si>
  <si>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</si>
  <si>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</si>
  <si>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</si>
  <si>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</si>
  <si>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</si>
  <si>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</si>
  <si>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</si>
  <si>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</si>
  <si>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</si>
  <si>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</si>
  <si>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</si>
  <si>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</si>
  <si>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</si>
  <si>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</si>
  <si>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</si>
  <si>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</si>
  <si>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</si>
  <si>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</si>
  <si>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</si>
  <si>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</si>
  <si>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</si>
  <si>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</si>
  <si>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</si>
  <si>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</si>
  <si>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</si>
  <si>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</si>
  <si>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</si>
  <si>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</si>
  <si>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</si>
  <si>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</si>
  <si>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</si>
  <si>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</si>
  <si>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</si>
  <si>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</si>
  <si>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</si>
  <si>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</si>
  <si>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</si>
  <si>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</si>
  <si>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</si>
  <si>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</si>
  <si>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</si>
  <si>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</si>
  <si>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</si>
  <si>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</si>
  <si>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</si>
  <si>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</si>
  <si>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</si>
  <si>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</si>
  <si>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</si>
  <si>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</si>
  <si>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</si>
  <si>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</si>
  <si>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</si>
  <si>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</si>
  <si>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</si>
  <si>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</si>
  <si>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</si>
  <si>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</si>
  <si>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</si>
  <si>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</si>
  <si>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</si>
  <si>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</si>
  <si>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</si>
  <si>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</si>
  <si>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</si>
  <si>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</si>
  <si>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</si>
  <si>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</si>
  <si>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</si>
  <si>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</si>
  <si>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</si>
  <si>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</si>
  <si>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</si>
  <si>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</si>
  <si>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</si>
  <si>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</si>
  <si>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</si>
  <si>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</si>
  <si>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</si>
  <si>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</si>
  <si>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</si>
  <si>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</si>
  <si>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</si>
  <si>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</si>
  <si>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</si>
  <si>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</si>
  <si>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</si>
  <si>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</si>
  <si>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</si>
  <si>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</si>
  <si>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</si>
  <si>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</si>
  <si>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</si>
  <si>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</si>
  <si>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</si>
  <si>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</si>
  <si>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</si>
  <si>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</si>
  <si>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</si>
  <si>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</si>
  <si>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</si>
  <si>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</si>
  <si>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</si>
  <si>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</si>
  <si>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</si>
  <si>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</si>
  <si>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</si>
  <si>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</si>
  <si>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</si>
  <si>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</si>
  <si>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</si>
  <si>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</si>
  <si>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</si>
  <si>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</si>
  <si>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</si>
  <si>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</si>
  <si>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</si>
  <si>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</si>
  <si>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</si>
  <si>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</si>
  <si>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</si>
  <si>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</si>
  <si>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</si>
  <si>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</si>
  <si>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</si>
  <si>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</si>
  <si>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</si>
  <si>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</si>
  <si>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</si>
  <si>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</si>
  <si>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</si>
  <si>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</si>
  <si>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</si>
  <si>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</si>
  <si>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</si>
  <si>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</si>
  <si>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</si>
  <si>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</si>
  <si>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</si>
  <si>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</si>
  <si>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</si>
  <si>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</si>
  <si>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</si>
  <si>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</si>
  <si>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</si>
  <si>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</si>
  <si>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</si>
  <si>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</si>
  <si>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</si>
  <si>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</si>
  <si>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</si>
  <si>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</si>
  <si>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</si>
  <si>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</si>
  <si>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</si>
  <si>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</si>
  <si>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</si>
  <si>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</si>
  <si>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</si>
  <si>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</si>
  <si>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</si>
  <si>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</si>
  <si>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</si>
  <si>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</si>
  <si>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</si>
  <si>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</si>
  <si>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</si>
  <si>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</si>
  <si>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</si>
  <si>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</si>
  <si>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</si>
  <si>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</si>
  <si>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</si>
  <si>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</si>
  <si>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</si>
  <si>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</si>
  <si>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</si>
  <si>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</si>
  <si>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</si>
  <si>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</si>
  <si>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</si>
  <si>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</si>
  <si>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</si>
  <si>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</si>
  <si>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</si>
  <si>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</si>
  <si>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</si>
  <si>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</si>
  <si>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</si>
  <si>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</si>
  <si>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</si>
  <si>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</si>
  <si>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</si>
  <si>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</si>
  <si>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</si>
  <si>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</si>
  <si>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</si>
  <si>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</si>
  <si>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</si>
  <si>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</si>
  <si>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</si>
  <si>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</si>
  <si>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</si>
  <si>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</si>
  <si>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</si>
  <si>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</si>
  <si>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</si>
  <si>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</si>
  <si>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</si>
  <si>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</si>
  <si>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</si>
  <si>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</si>
  <si>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</si>
  <si>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</si>
  <si>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</si>
  <si>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</si>
  <si>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</si>
  <si>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</si>
  <si>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</si>
  <si>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</si>
  <si>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</si>
  <si>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</si>
  <si>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</si>
  <si>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</si>
  <si>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</si>
  <si>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</si>
  <si>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</si>
  <si>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</si>
  <si>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</si>
  <si>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</si>
  <si>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</si>
  <si>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</si>
  <si>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</si>
  <si>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</si>
  <si>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</si>
  <si>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</si>
  <si>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</si>
  <si>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</si>
  <si>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</si>
  <si>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</si>
  <si>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</si>
  <si>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</si>
  <si>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</si>
  <si>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</si>
  <si>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</si>
  <si>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</si>
  <si>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</si>
  <si>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</si>
  <si>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</si>
  <si>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</si>
  <si>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</si>
  <si>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</si>
  <si>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</si>
  <si>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</si>
  <si>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</si>
  <si>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</si>
  <si>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</si>
  <si>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</si>
  <si>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</si>
  <si>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</si>
  <si>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</si>
  <si>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</si>
  <si>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</si>
  <si>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</si>
  <si>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</si>
  <si>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</si>
  <si>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</si>
  <si>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</si>
  <si>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</si>
  <si>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</si>
  <si>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</si>
  <si>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</si>
  <si>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</si>
  <si>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</si>
  <si>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</si>
  <si>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</si>
  <si>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</si>
  <si>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</si>
  <si>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</si>
  <si>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</si>
  <si>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</si>
  <si>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</si>
  <si>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</si>
  <si>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</si>
  <si>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</si>
  <si>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</si>
  <si>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</si>
  <si>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</si>
  <si>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</si>
  <si>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</si>
  <si>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</si>
  <si>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</si>
  <si>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</si>
  <si>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</si>
  <si>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</si>
  <si>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</si>
  <si>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</si>
  <si>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</si>
  <si>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</si>
  <si>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</si>
  <si>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</si>
  <si>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</si>
  <si>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</si>
  <si>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</si>
  <si>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</si>
  <si>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</si>
  <si>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</si>
  <si>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</si>
  <si>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</si>
  <si>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</si>
  <si>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</si>
  <si>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</si>
  <si>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</si>
  <si>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</si>
  <si>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</si>
  <si>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</si>
  <si>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</si>
  <si>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</si>
  <si>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</si>
  <si>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</si>
  <si>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</si>
  <si>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</si>
  <si>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</si>
  <si>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</si>
  <si>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</si>
  <si>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</si>
  <si>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</si>
  <si>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</si>
  <si>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</si>
  <si>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</si>
  <si>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</si>
  <si>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</si>
  <si>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</si>
  <si>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</si>
  <si>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</si>
  <si>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</si>
  <si>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</si>
  <si>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</si>
  <si>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</si>
  <si>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</si>
  <si>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</si>
  <si>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</si>
  <si>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</si>
  <si>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</si>
  <si>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</si>
  <si>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</si>
  <si>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</si>
  <si>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</si>
  <si>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</si>
  <si>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</si>
  <si>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</si>
  <si>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</si>
  <si>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</si>
  <si>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</si>
  <si>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</si>
  <si>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</si>
  <si>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</si>
  <si>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</si>
  <si>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</si>
  <si>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</si>
  <si>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</si>
  <si>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</si>
  <si>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</si>
  <si>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</si>
  <si>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</si>
  <si>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</si>
  <si>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</si>
  <si>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</si>
  <si>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</si>
  <si>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</si>
  <si>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</si>
  <si>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</si>
  <si>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</si>
  <si>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</si>
  <si>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</si>
  <si>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</si>
  <si>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</si>
  <si>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</si>
  <si>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</si>
  <si>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</si>
  <si>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</si>
  <si>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</si>
  <si>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</si>
  <si>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</si>
  <si>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</si>
  <si>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</si>
  <si>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</si>
  <si>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</si>
  <si>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</si>
  <si>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</si>
  <si>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</si>
  <si>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</si>
  <si>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</si>
  <si>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</si>
  <si>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</si>
  <si>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</si>
  <si>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</si>
  <si>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</si>
  <si>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</si>
  <si>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</si>
  <si>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</si>
  <si>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</si>
  <si>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</si>
  <si>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</si>
  <si>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</si>
  <si>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</si>
  <si>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</si>
  <si>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</si>
  <si>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</si>
  <si>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</si>
  <si>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</si>
  <si>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</si>
  <si>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</si>
  <si>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</si>
  <si>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</si>
  <si>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</si>
  <si>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</si>
  <si>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</si>
  <si>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</si>
  <si>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</si>
  <si>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</si>
  <si>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</si>
  <si>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</si>
  <si>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</si>
  <si>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</si>
  <si>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</si>
  <si>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</si>
  <si>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</si>
  <si>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</si>
  <si>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</si>
  <si>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</si>
  <si>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</si>
  <si>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</si>
  <si>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</si>
  <si>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</si>
  <si>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</si>
  <si>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</si>
  <si>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</si>
  <si>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</si>
  <si>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</si>
  <si>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</si>
  <si>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</si>
  <si>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</si>
  <si>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</si>
  <si>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</si>
  <si>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</si>
  <si>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</si>
  <si>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</si>
  <si>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</si>
  <si>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</si>
  <si>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</si>
  <si>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</si>
  <si>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</si>
  <si>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</si>
  <si>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</si>
  <si>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</si>
  <si>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</si>
  <si>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</si>
  <si>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</si>
  <si>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</si>
  <si>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</si>
  <si>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</si>
  <si>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</si>
  <si>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</si>
  <si>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</si>
  <si>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</si>
  <si>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</si>
  <si>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</si>
  <si>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</si>
  <si>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</si>
  <si>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</si>
  <si>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</si>
  <si>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</si>
  <si>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</si>
  <si>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</si>
  <si>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</si>
  <si>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</si>
  <si>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</si>
  <si>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</si>
  <si>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</si>
  <si>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</si>
  <si>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</si>
  <si>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</si>
  <si>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</si>
  <si>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</si>
  <si>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</si>
  <si>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</si>
  <si>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</si>
  <si>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</si>
  <si>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</si>
  <si>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</si>
  <si>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</si>
  <si>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</si>
  <si>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</si>
  <si>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</si>
  <si>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</si>
  <si>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</si>
  <si>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</si>
  <si>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</si>
  <si>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</si>
  <si>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</si>
  <si>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</si>
  <si>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</si>
  <si>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</si>
  <si>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</si>
  <si>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</si>
  <si>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</si>
  <si>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</si>
  <si>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</si>
  <si>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</si>
  <si>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</si>
  <si>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</si>
  <si>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</si>
  <si>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</si>
  <si>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</si>
  <si>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</si>
  <si>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</si>
  <si>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</si>
  <si>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</si>
  <si>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</si>
  <si>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</si>
  <si>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</si>
  <si>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</si>
  <si>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</si>
  <si>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</si>
  <si>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</si>
  <si>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</si>
  <si>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</si>
  <si>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</si>
  <si>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</si>
  <si>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</si>
  <si>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</si>
  <si>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</si>
  <si>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</si>
  <si>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</si>
  <si>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</si>
  <si>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</si>
  <si>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</si>
  <si>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</si>
  <si>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</si>
  <si>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</si>
  <si>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</si>
  <si>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</si>
  <si>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</si>
  <si>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</si>
  <si>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</si>
  <si>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</si>
  <si>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</si>
  <si>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</si>
  <si>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</si>
  <si>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</si>
  <si>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</si>
  <si>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</si>
  <si>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</si>
  <si>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</si>
  <si>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</si>
  <si>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</si>
  <si>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</si>
  <si>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</si>
  <si>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</si>
  <si>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</si>
  <si>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</si>
  <si>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</si>
  <si>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</si>
  <si>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</si>
  <si>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</si>
  <si>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</si>
  <si>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</si>
  <si>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</si>
  <si>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</si>
  <si>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</si>
  <si>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</si>
  <si>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</si>
  <si>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</si>
  <si>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</si>
  <si>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</si>
  <si>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</si>
  <si>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</si>
  <si>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</si>
  <si>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</si>
  <si>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</si>
  <si>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</si>
  <si>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</si>
  <si>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</si>
  <si>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</si>
  <si>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</si>
  <si>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</si>
  <si>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</si>
  <si>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</si>
  <si>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</si>
  <si>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</si>
  <si>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</si>
  <si>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</si>
  <si>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</si>
  <si>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</si>
  <si>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</si>
  <si>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</si>
  <si>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</si>
  <si>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</si>
  <si>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</si>
  <si>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</si>
  <si>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</si>
  <si>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</si>
  <si>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</si>
  <si>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</si>
  <si>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</si>
  <si>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</si>
  <si>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</si>
  <si>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</si>
  <si>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</si>
  <si>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</si>
  <si>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</si>
  <si>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</si>
  <si>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</si>
  <si>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</si>
  <si>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</si>
  <si>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</si>
  <si>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</si>
  <si>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</si>
  <si>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</si>
  <si>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</si>
  <si>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</si>
  <si>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</si>
  <si>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</si>
  <si>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</si>
  <si>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</si>
  <si>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</si>
  <si>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</si>
  <si>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</si>
  <si>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</si>
  <si>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</si>
  <si>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</si>
  <si>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</si>
  <si>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</si>
  <si>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</si>
  <si>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</si>
  <si>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</si>
  <si>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</si>
  <si>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</si>
  <si>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</si>
  <si>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</si>
  <si>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</si>
  <si>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</si>
  <si>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</si>
  <si>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</si>
  <si>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</si>
  <si>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</si>
  <si>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</si>
  <si>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</si>
  <si>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</si>
  <si>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</si>
  <si>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</si>
  <si>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</si>
  <si>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</si>
  <si>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</si>
  <si>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</si>
  <si>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</si>
  <si>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</si>
  <si>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</si>
  <si>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</si>
  <si>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</si>
  <si>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</si>
  <si>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</si>
  <si>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</si>
  <si>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</si>
  <si>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</si>
  <si>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</si>
  <si>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</si>
  <si>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</si>
  <si>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</si>
  <si>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</si>
  <si>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</si>
  <si>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</si>
  <si>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</si>
  <si>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</si>
  <si>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</si>
  <si>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</si>
  <si>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</si>
  <si>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</si>
  <si>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</si>
  <si>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</si>
  <si>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</si>
  <si>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</si>
  <si>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</si>
  <si>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</si>
  <si>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</si>
  <si>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</si>
  <si>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</si>
  <si>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</si>
  <si>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</si>
  <si>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</si>
  <si>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</si>
  <si>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</si>
  <si>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</si>
  <si>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</si>
  <si>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</si>
  <si>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</si>
  <si>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</si>
  <si>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</si>
  <si>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</si>
  <si>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</si>
  <si>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</si>
  <si>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</si>
  <si>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</si>
  <si>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</si>
  <si>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</si>
  <si>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</si>
  <si>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</si>
  <si>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</si>
  <si>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</si>
  <si>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</si>
  <si>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</si>
  <si>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</si>
  <si>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</si>
  <si>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</si>
  <si>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</si>
  <si>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</si>
  <si>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</si>
  <si>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</si>
  <si>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</si>
  <si>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</si>
  <si>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</si>
  <si>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</si>
  <si>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</si>
  <si>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</si>
  <si>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</si>
  <si>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</si>
  <si>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</si>
  <si>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</si>
  <si>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</si>
  <si>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</si>
  <si>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</si>
  <si>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</si>
  <si>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</si>
  <si>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</si>
  <si>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</si>
  <si>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</si>
  <si>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</si>
  <si>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</si>
  <si>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</si>
  <si>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</si>
  <si>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</si>
  <si>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</si>
  <si>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</si>
  <si>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</si>
  <si>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</si>
  <si>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</si>
  <si>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</si>
  <si>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</si>
  <si>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</si>
  <si>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</si>
  <si>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</si>
  <si>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</si>
  <si>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</si>
  <si>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</si>
  <si>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</si>
  <si>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</si>
  <si>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</si>
  <si>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</si>
  <si>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</si>
  <si>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</si>
  <si>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</si>
  <si>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</si>
  <si>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</si>
  <si>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</si>
  <si>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</si>
  <si>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</si>
  <si>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</si>
  <si>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</si>
  <si>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</si>
  <si>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</si>
  <si>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</si>
  <si>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</si>
  <si>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</si>
  <si>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</si>
  <si>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</si>
  <si>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</si>
  <si>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</si>
  <si>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</si>
  <si>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</si>
  <si>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</si>
  <si>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</si>
  <si>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</si>
  <si>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</si>
  <si>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</si>
  <si>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</si>
  <si>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</si>
  <si>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</si>
  <si>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</si>
  <si>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</si>
  <si>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</si>
  <si>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</si>
  <si>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</si>
  <si>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</si>
  <si>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</si>
  <si>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</si>
  <si>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</si>
  <si>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</si>
  <si>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</si>
  <si>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</si>
  <si>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</si>
  <si>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</si>
  <si>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</si>
  <si>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</si>
  <si>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</si>
  <si>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</si>
  <si>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</si>
  <si>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</si>
  <si>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</si>
  <si>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</si>
  <si>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</si>
  <si>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</si>
  <si>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</si>
  <si>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</si>
  <si>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</si>
  <si>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</si>
  <si>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</si>
  <si>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</si>
  <si>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</si>
  <si>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</si>
  <si>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</si>
  <si>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</si>
  <si>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</si>
  <si>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</si>
  <si>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</si>
  <si>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</si>
  <si>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</si>
  <si>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</si>
  <si>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</si>
  <si>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</si>
  <si>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</si>
  <si>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</si>
  <si>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</si>
  <si>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</si>
  <si>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</si>
  <si>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</si>
  <si>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</si>
  <si>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</si>
  <si>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</si>
  <si>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</si>
  <si>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</si>
  <si>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</si>
  <si>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</si>
  <si>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</si>
  <si>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</si>
  <si>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</si>
  <si>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</si>
  <si>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</si>
  <si>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</si>
  <si>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</si>
  <si>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</si>
  <si>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</si>
  <si>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</si>
  <si>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</si>
  <si>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</si>
  <si>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</si>
  <si>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</si>
  <si>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</si>
  <si>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</si>
  <si>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</si>
  <si>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</si>
  <si>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</si>
  <si>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</si>
  <si>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</si>
  <si>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</si>
  <si>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</si>
  <si>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</si>
  <si>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</si>
  <si>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</si>
  <si>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</si>
  <si>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</si>
  <si>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</si>
  <si>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</si>
  <si>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</si>
  <si>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</si>
  <si>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</si>
  <si>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</si>
  <si>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</si>
  <si>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</si>
  <si>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</si>
  <si>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</si>
  <si>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</si>
  <si>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</si>
  <si>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</si>
  <si>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</si>
  <si>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</si>
  <si>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</si>
  <si>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</si>
  <si>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</si>
  <si>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</si>
  <si>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</si>
  <si>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</si>
  <si>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</si>
  <si>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</si>
  <si>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</si>
  <si>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</si>
  <si>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</si>
  <si>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</si>
  <si>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</si>
  <si>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</si>
  <si>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</si>
  <si>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</si>
  <si>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</si>
  <si>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</si>
  <si>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</si>
  <si>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</si>
  <si>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</si>
  <si>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</si>
  <si>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</si>
  <si>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</si>
  <si>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</si>
  <si>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</si>
  <si>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</si>
  <si>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</si>
  <si>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</si>
  <si>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</si>
  <si>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</si>
  <si>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</si>
  <si>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</si>
  <si>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</si>
  <si>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</si>
  <si>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</si>
  <si>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</si>
  <si>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</si>
  <si>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</si>
  <si>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</si>
  <si>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</si>
  <si>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</si>
  <si>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</si>
  <si>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</si>
  <si>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</si>
  <si>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</si>
  <si>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</si>
  <si>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</si>
  <si>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</si>
  <si>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</si>
  <si>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</si>
  <si>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</si>
  <si>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</si>
  <si>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</si>
  <si>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</si>
  <si>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</si>
  <si>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</si>
  <si>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</si>
  <si>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</si>
  <si>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</si>
  <si>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</si>
  <si>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</si>
  <si>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</si>
  <si>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</si>
  <si>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</si>
  <si>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</si>
  <si>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</si>
  <si>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</si>
  <si>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</si>
  <si>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</si>
  <si>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</si>
  <si>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</si>
  <si>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</si>
  <si>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</si>
  <si>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</si>
  <si>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</si>
  <si>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</si>
  <si>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</si>
  <si>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</si>
  <si>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</si>
  <si>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</si>
  <si>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</si>
  <si>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</si>
  <si>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</si>
  <si>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</si>
  <si>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</si>
  <si>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</si>
  <si>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</si>
  <si>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</si>
  <si>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</si>
  <si>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</si>
  <si>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</si>
  <si>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</si>
  <si>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</si>
  <si>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</si>
  <si>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</si>
  <si>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</si>
  <si>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</si>
  <si>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</si>
  <si>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</si>
  <si>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</si>
  <si>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</si>
  <si>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</si>
  <si>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</si>
  <si>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</si>
  <si>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</si>
  <si>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</si>
  <si>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</si>
  <si>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</si>
  <si>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</si>
  <si>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</si>
  <si>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</si>
  <si>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</si>
  <si>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</si>
  <si>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</si>
  <si>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</si>
  <si>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</si>
  <si>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</si>
  <si>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</si>
  <si>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</si>
  <si>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</si>
  <si>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</si>
  <si>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</si>
  <si>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</si>
  <si>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</si>
  <si>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</si>
  <si>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</si>
  <si>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</si>
  <si>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</si>
  <si>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</si>
  <si>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</si>
  <si>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</si>
  <si>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</si>
  <si>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</si>
  <si>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</si>
  <si>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</si>
  <si>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</si>
  <si>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</si>
  <si>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</si>
  <si>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</si>
  <si>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</si>
  <si>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</si>
  <si>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</si>
  <si>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</si>
  <si>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</si>
  <si>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</si>
  <si>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</si>
  <si>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</si>
  <si>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</si>
  <si>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</si>
  <si>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</si>
  <si>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</si>
  <si>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</si>
  <si>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</si>
  <si>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</si>
  <si>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</si>
  <si>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</si>
  <si>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</si>
  <si>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</si>
  <si>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</si>
  <si>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</si>
  <si>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</si>
  <si>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</si>
  <si>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</si>
  <si>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</si>
  <si>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</si>
  <si>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</si>
  <si>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</si>
  <si>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</si>
  <si>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</si>
  <si>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</si>
  <si>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</si>
  <si>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</si>
  <si>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</si>
  <si>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</si>
  <si>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</si>
  <si>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</si>
  <si>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</si>
  <si>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</si>
  <si>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</si>
  <si>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</si>
  <si>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</si>
  <si>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</si>
  <si>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</si>
  <si>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</si>
  <si>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</si>
  <si>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</si>
  <si>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</si>
  <si>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</si>
  <si>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</si>
  <si>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</si>
  <si>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</si>
  <si>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</si>
  <si>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</si>
  <si>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</si>
  <si>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</si>
  <si>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</si>
  <si>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</si>
  <si>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</si>
  <si>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</si>
  <si>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</si>
  <si>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</si>
  <si>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</si>
  <si>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</si>
  <si>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</si>
  <si>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</si>
  <si>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</si>
  <si>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</si>
  <si>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</si>
  <si>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</si>
  <si>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</si>
  <si>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</si>
  <si>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</si>
  <si>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</si>
  <si>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</si>
  <si>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</si>
  <si>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</si>
  <si>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</si>
  <si>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</si>
  <si>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</si>
  <si>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</si>
  <si>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</si>
  <si>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</si>
  <si>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</si>
  <si>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</si>
  <si>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</si>
  <si>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</si>
  <si>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</si>
  <si>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</si>
  <si>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</si>
  <si>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</si>
  <si>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</si>
  <si>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</si>
  <si>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</si>
  <si>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</si>
  <si>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</si>
  <si>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</si>
  <si>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</si>
  <si>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</si>
  <si>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</si>
  <si>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</si>
  <si>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</si>
  <si>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</si>
  <si>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</si>
  <si>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</si>
  <si>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</si>
  <si>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</si>
  <si>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</si>
  <si>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</si>
  <si>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</si>
  <si>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</si>
  <si>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</si>
  <si>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</si>
  <si>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</si>
  <si>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</si>
  <si>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</si>
  <si>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</si>
  <si>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</si>
  <si>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</si>
  <si>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</si>
  <si>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</si>
  <si>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</si>
  <si>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</si>
  <si>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</si>
  <si>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</si>
  <si>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</si>
  <si>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</si>
  <si>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</si>
  <si>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</si>
  <si>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</si>
  <si>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</si>
  <si>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</si>
  <si>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</si>
  <si>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</si>
  <si>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</si>
  <si>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</si>
  <si>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</si>
  <si>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</si>
  <si>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</si>
  <si>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</si>
  <si>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</si>
  <si>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</si>
  <si>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</si>
  <si>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</si>
  <si>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</si>
  <si>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</si>
  <si>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</si>
  <si>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</si>
  <si>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</si>
  <si>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</si>
  <si>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</si>
  <si>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</si>
  <si>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</si>
  <si>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</si>
  <si>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</si>
  <si>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</si>
  <si>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</si>
  <si>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</si>
  <si>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</si>
  <si>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</si>
  <si>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</si>
  <si>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</si>
  <si>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</si>
  <si>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</si>
  <si>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</si>
  <si>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</si>
  <si>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</si>
  <si>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</si>
  <si>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</si>
  <si>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</si>
  <si>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</si>
  <si>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</si>
  <si>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</si>
  <si>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</si>
  <si>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</si>
  <si>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</si>
  <si>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</si>
  <si>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</si>
  <si>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</si>
  <si>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</si>
  <si>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</si>
  <si>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</si>
  <si>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</si>
  <si>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</si>
  <si>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</si>
  <si>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</si>
  <si>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</si>
  <si>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</si>
  <si>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</si>
  <si>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</si>
  <si>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</si>
  <si>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</si>
  <si>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</si>
  <si>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</si>
  <si>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</si>
  <si>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</si>
  <si>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</si>
  <si>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</si>
  <si>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</si>
  <si>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</si>
  <si>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</si>
  <si>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</si>
  <si>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</si>
  <si>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</si>
  <si>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</si>
  <si>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</si>
  <si>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</si>
  <si>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</si>
  <si>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</si>
  <si>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</si>
  <si>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</si>
  <si>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</si>
  <si>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</si>
  <si>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</si>
  <si>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</si>
  <si>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</si>
  <si>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</si>
  <si>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</si>
  <si>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</si>
  <si>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</si>
  <si>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</si>
  <si>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</si>
  <si>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</si>
  <si>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</si>
  <si>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</si>
  <si>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</si>
  <si>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</si>
  <si>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</si>
  <si>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</si>
  <si>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</si>
  <si>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</si>
  <si>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</si>
  <si>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</si>
  <si>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</si>
  <si>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</si>
  <si>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</si>
  <si>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</si>
  <si>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</si>
  <si>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</si>
  <si>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</si>
  <si>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</si>
  <si>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</si>
  <si>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</si>
  <si>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</si>
  <si>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</si>
  <si>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</si>
  <si>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</si>
  <si>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</si>
  <si>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</si>
  <si>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</si>
  <si>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</si>
  <si>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</si>
  <si>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</si>
  <si>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</si>
  <si>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</si>
  <si>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</si>
  <si>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</si>
  <si>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</si>
  <si>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</si>
  <si>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</si>
  <si>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</si>
  <si>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</si>
  <si>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</si>
  <si>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</si>
  <si>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</si>
  <si>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</si>
  <si>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</si>
  <si>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</si>
  <si>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</si>
  <si>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</si>
  <si>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</si>
  <si>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</si>
  <si>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</si>
  <si>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</si>
  <si>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</si>
  <si>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</si>
  <si>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</si>
  <si>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</si>
  <si>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</si>
  <si>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</si>
  <si>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</si>
  <si>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</si>
  <si>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</si>
  <si>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</si>
  <si>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</si>
  <si>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</si>
  <si>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</si>
  <si>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</si>
  <si>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</si>
  <si>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</si>
  <si>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</si>
  <si>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</si>
  <si>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</si>
  <si>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</si>
  <si>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</si>
  <si>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</si>
  <si>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</si>
  <si>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</si>
  <si>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</si>
  <si>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</si>
  <si>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</si>
  <si>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</si>
  <si>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</si>
  <si>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</si>
  <si>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</si>
  <si>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</si>
  <si>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</si>
  <si>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</si>
  <si>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</si>
  <si>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</si>
  <si>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</si>
  <si>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</si>
  <si>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</si>
  <si>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</si>
  <si>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</si>
  <si>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</si>
  <si>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</si>
  <si>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</si>
  <si>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</si>
  <si>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</si>
  <si>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</si>
  <si>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</si>
  <si>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</si>
  <si>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</si>
  <si>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</si>
  <si>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</si>
  <si>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</si>
  <si>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</si>
  <si>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</si>
  <si>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</si>
  <si>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</si>
  <si>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</si>
  <si>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</si>
  <si>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</si>
  <si>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</si>
  <si>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</si>
  <si>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</si>
  <si>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</si>
  <si>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</si>
  <si>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</si>
  <si>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</si>
  <si>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</si>
  <si>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</si>
  <si>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</si>
  <si>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</si>
  <si>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</si>
  <si>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</si>
  <si>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</si>
  <si>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</si>
  <si>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</si>
  <si>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</si>
  <si>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</si>
  <si>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</si>
  <si>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</si>
  <si>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</si>
  <si>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</si>
  <si>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</si>
  <si>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</si>
  <si>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</si>
  <si>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</si>
  <si>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</si>
  <si>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</si>
  <si>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</si>
  <si>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</si>
  <si>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</si>
  <si>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</si>
  <si>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</si>
  <si>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</si>
  <si>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</si>
  <si>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</si>
  <si>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</si>
  <si>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</si>
  <si>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</si>
  <si>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</si>
  <si>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</si>
  <si>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</si>
  <si>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</si>
  <si>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</si>
  <si>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</si>
  <si>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</si>
  <si>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</si>
  <si>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</si>
  <si>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</si>
  <si>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</si>
  <si>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</si>
  <si>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</si>
  <si>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</si>
  <si>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</si>
  <si>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</si>
  <si>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</si>
  <si>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</si>
  <si>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</si>
  <si>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</si>
  <si>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</si>
  <si>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</si>
  <si>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</si>
  <si>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</si>
  <si>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</si>
  <si>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</si>
  <si>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</si>
  <si>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</si>
  <si>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</si>
  <si>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</si>
  <si>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</si>
  <si>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</si>
  <si>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</si>
  <si>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</si>
  <si>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</si>
  <si>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</si>
  <si>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</si>
  <si>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</si>
  <si>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</si>
  <si>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</si>
  <si>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</si>
  <si>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</si>
  <si>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</si>
  <si>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</si>
  <si>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</si>
  <si>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</si>
  <si>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</si>
  <si>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</si>
  <si>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</si>
  <si>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</si>
  <si>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</si>
  <si>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</si>
  <si>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</si>
  <si>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</si>
  <si>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</si>
  <si>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</si>
  <si>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</si>
  <si>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</si>
  <si>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</si>
  <si>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</si>
  <si>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</si>
  <si>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</si>
  <si>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</si>
  <si>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</si>
  <si>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</si>
  <si>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</si>
  <si>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</si>
  <si>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</si>
  <si>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</si>
  <si>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</si>
  <si>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</si>
  <si>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</si>
  <si>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</si>
  <si>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</si>
  <si>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</si>
  <si>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</si>
  <si>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</si>
  <si>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</si>
  <si>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</si>
  <si>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</si>
  <si>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</si>
  <si>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</si>
  <si>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</si>
  <si>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</si>
  <si>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</si>
  <si>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</si>
  <si>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</si>
  <si>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</si>
  <si>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</si>
  <si>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</si>
  <si>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</si>
  <si>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</si>
  <si>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</si>
  <si>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</si>
  <si>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</si>
  <si>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</si>
  <si>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</si>
  <si>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</si>
  <si>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</si>
  <si>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</si>
  <si>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</si>
  <si>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</si>
  <si>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</si>
  <si>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</si>
  <si>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</si>
  <si>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</si>
  <si>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</si>
  <si>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</si>
  <si>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</si>
  <si>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</si>
  <si>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</si>
  <si>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</si>
  <si>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</si>
  <si>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</si>
  <si>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</si>
  <si>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</si>
  <si>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</si>
  <si>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</si>
  <si>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</si>
  <si>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</si>
  <si>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</si>
  <si>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</si>
  <si>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</si>
  <si>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</si>
  <si>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</si>
  <si>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</si>
  <si>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</si>
  <si>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</si>
  <si>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</si>
  <si>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</si>
  <si>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</si>
  <si>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</si>
  <si>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</si>
  <si>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</si>
  <si>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</si>
  <si>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</si>
  <si>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</si>
  <si>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</si>
  <si>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</si>
  <si>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</si>
  <si>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</si>
  <si>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</si>
  <si>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</si>
  <si>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</si>
  <si>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</si>
  <si>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</si>
  <si>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</si>
  <si>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</si>
  <si>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</si>
  <si>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</si>
  <si>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</si>
  <si>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</si>
  <si>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</si>
  <si>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</si>
  <si>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</si>
  <si>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</si>
  <si>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</si>
  <si>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</si>
  <si>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</si>
  <si>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</si>
  <si>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</si>
  <si>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</si>
  <si>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</si>
  <si>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</si>
  <si>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</si>
  <si>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</si>
  <si>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</si>
  <si>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</si>
  <si>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</si>
  <si>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</si>
  <si>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</si>
  <si>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</si>
  <si>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</si>
  <si>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</si>
  <si>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</si>
  <si>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</si>
  <si>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</si>
  <si>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</si>
  <si>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</si>
  <si>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</si>
  <si>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</si>
  <si>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</si>
  <si>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</si>
  <si>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</si>
  <si>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</si>
  <si>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</si>
  <si>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</si>
  <si>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</si>
  <si>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</si>
  <si>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</si>
  <si>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</si>
  <si>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</si>
  <si>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</si>
  <si>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</si>
  <si>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</si>
  <si>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</si>
  <si>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</si>
  <si>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</si>
  <si>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</si>
  <si>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</si>
  <si>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</si>
  <si>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</si>
  <si>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</si>
  <si>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</si>
  <si>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</si>
  <si>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</si>
  <si>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</si>
  <si>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</si>
  <si>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</si>
  <si>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</si>
  <si>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</si>
  <si>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</si>
  <si>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</si>
  <si>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</si>
  <si>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</si>
  <si>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</si>
  <si>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</si>
  <si>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</si>
  <si>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</si>
  <si>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</si>
  <si>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</si>
  <si>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</si>
  <si>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</si>
  <si>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</si>
  <si>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</si>
  <si>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</si>
  <si>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</si>
  <si>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</si>
  <si>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</si>
  <si>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</si>
  <si>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</si>
  <si>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</si>
  <si>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</si>
  <si>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</si>
  <si>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</si>
  <si>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</si>
  <si>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</si>
  <si>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</si>
  <si>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</si>
  <si>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</si>
  <si>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</si>
  <si>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</si>
  <si>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</si>
  <si>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</si>
  <si>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</si>
  <si>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</si>
  <si>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</si>
  <si>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</si>
  <si>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</si>
  <si>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</si>
  <si>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</si>
  <si>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</si>
  <si>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</si>
  <si>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</si>
  <si>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</si>
  <si>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</si>
  <si>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</si>
  <si>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</si>
  <si>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</si>
  <si>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</si>
  <si>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</si>
  <si>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</si>
  <si>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</si>
  <si>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</si>
  <si>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</si>
  <si>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</si>
  <si>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</si>
  <si>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</si>
  <si>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</si>
  <si>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</si>
  <si>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</si>
  <si>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</si>
  <si>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</si>
  <si>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</si>
  <si>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</si>
  <si>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</si>
  <si>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</si>
  <si>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</si>
  <si>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</si>
  <si>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</si>
  <si>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</si>
  <si>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</si>
  <si>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</si>
  <si>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</si>
  <si>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</si>
  <si>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</si>
  <si>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</si>
  <si>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</si>
  <si>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</si>
  <si>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</si>
  <si>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</si>
  <si>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</si>
  <si>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</si>
  <si>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</si>
  <si>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</si>
  <si>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</si>
  <si>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</si>
  <si>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</si>
  <si>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</si>
  <si>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</si>
  <si>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</si>
  <si>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</si>
  <si>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</si>
  <si>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</si>
  <si>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</si>
  <si>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</si>
  <si>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</si>
  <si>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</si>
  <si>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</si>
  <si>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</si>
  <si>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</si>
  <si>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</si>
  <si>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</si>
  <si>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</si>
  <si>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</si>
  <si>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</si>
  <si>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</si>
  <si>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</si>
  <si>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</si>
  <si>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</si>
  <si>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</si>
  <si>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</si>
  <si>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</si>
  <si>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</si>
  <si>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</si>
  <si>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</si>
  <si>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</si>
  <si>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</si>
  <si>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</si>
  <si>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</si>
  <si>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</si>
  <si>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</si>
  <si>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</si>
  <si>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</si>
  <si>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</si>
  <si>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</si>
  <si>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</si>
  <si>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</si>
  <si>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</si>
  <si>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</si>
  <si>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</si>
  <si>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</si>
  <si>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</si>
  <si>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</si>
  <si>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</si>
  <si>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</si>
  <si>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</si>
  <si>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</si>
  <si>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</si>
  <si>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</si>
  <si>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</si>
  <si>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</si>
  <si>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</si>
  <si>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</si>
  <si>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</si>
  <si>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</si>
  <si>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</si>
  <si>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</si>
  <si>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</si>
  <si>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</si>
  <si>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</si>
  <si>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</si>
  <si>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</si>
  <si>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</si>
  <si>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</si>
  <si>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</si>
  <si>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</si>
  <si>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</si>
  <si>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</si>
  <si>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</si>
  <si>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</si>
  <si>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</si>
  <si>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</si>
  <si>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</si>
  <si>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</si>
  <si>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</si>
  <si>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</si>
  <si>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</si>
  <si>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</si>
  <si>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</si>
  <si>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</si>
  <si>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</si>
  <si>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</si>
  <si>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</si>
  <si>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</si>
  <si>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</si>
  <si>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</si>
  <si>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</si>
  <si>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</si>
  <si>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</si>
  <si>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</si>
  <si>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</si>
  <si>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</si>
  <si>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</si>
  <si>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</si>
  <si>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</si>
  <si>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</si>
  <si>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</si>
  <si>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</si>
  <si>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</si>
  <si>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</si>
  <si>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</si>
  <si>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</si>
  <si>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</si>
  <si>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</si>
  <si>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</si>
  <si>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</si>
  <si>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</si>
  <si>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</si>
  <si>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</si>
  <si>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</si>
  <si>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</si>
  <si>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</si>
  <si>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</si>
  <si>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</si>
  <si>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</si>
  <si>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</si>
  <si>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</si>
  <si>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</si>
  <si>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</si>
  <si>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</si>
  <si>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</si>
  <si>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</si>
  <si>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</si>
  <si>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</si>
  <si>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</si>
  <si>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</si>
  <si>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</si>
  <si>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</si>
  <si>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</si>
  <si>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</si>
  <si>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</si>
  <si>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</si>
  <si>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</si>
  <si>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</si>
  <si>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</si>
  <si>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</si>
  <si>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</si>
  <si>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</si>
  <si>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</si>
  <si>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</si>
  <si>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</si>
  <si>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</si>
  <si>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</si>
  <si>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</si>
  <si>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</si>
  <si>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</si>
  <si>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</si>
  <si>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</si>
  <si>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</si>
  <si>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</si>
  <si>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</si>
  <si>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</si>
  <si>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</si>
  <si>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</si>
  <si>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</si>
  <si>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</si>
  <si>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</si>
  <si>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</si>
  <si>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</si>
  <si>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</si>
  <si>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</si>
  <si>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</si>
  <si>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</si>
  <si>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</si>
  <si>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</si>
  <si>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</si>
  <si>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</si>
  <si>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</si>
  <si>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</si>
  <si>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</si>
  <si>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</si>
  <si>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</si>
  <si>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</si>
  <si>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</si>
  <si>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</si>
  <si>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</si>
  <si>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</si>
  <si>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</si>
  <si>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</si>
  <si>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</si>
  <si>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</si>
  <si>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</si>
  <si>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</si>
  <si>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</si>
  <si>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</si>
  <si>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</si>
  <si>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</si>
  <si>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</si>
  <si>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</si>
  <si>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</si>
  <si>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</si>
  <si>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</si>
  <si>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</si>
  <si>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</si>
  <si>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</si>
  <si>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</si>
  <si>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</si>
  <si>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</si>
  <si>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</si>
  <si>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</si>
  <si>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</si>
  <si>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</si>
  <si>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</si>
  <si>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</si>
  <si>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</si>
  <si>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</si>
  <si>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</si>
  <si>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</si>
  <si>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</si>
  <si>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</si>
  <si>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</si>
  <si>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</si>
  <si>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</si>
  <si>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</si>
  <si>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</si>
  <si>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</si>
  <si>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</si>
  <si>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</si>
  <si>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</si>
  <si>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</si>
  <si>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</si>
  <si>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</si>
  <si>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</si>
  <si>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</si>
  <si>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</si>
  <si>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</si>
  <si>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</si>
  <si>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</si>
  <si>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</si>
  <si>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</si>
  <si>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</si>
  <si>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</si>
  <si>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</si>
  <si>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</si>
  <si>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</si>
  <si>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</si>
  <si>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</si>
  <si>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</si>
  <si>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</si>
  <si>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</si>
  <si>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</si>
  <si>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</si>
  <si>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</si>
  <si>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</si>
  <si>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</si>
  <si>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</si>
  <si>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</si>
  <si>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</si>
  <si>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</si>
  <si>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</si>
  <si>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</si>
  <si>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</si>
  <si>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</si>
  <si>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</si>
  <si>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</si>
  <si>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</si>
  <si>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</si>
  <si>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</si>
  <si>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</si>
  <si>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</si>
  <si>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</si>
  <si>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</si>
  <si>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</si>
  <si>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</si>
  <si>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</si>
  <si>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</si>
  <si>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</si>
  <si>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</si>
  <si>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</si>
  <si>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</si>
  <si>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</si>
  <si>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</si>
  <si>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</si>
  <si>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</si>
  <si>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</si>
  <si>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</si>
  <si>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</si>
  <si>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</si>
  <si>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</si>
  <si>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</si>
  <si>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</si>
  <si>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</si>
  <si>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</si>
  <si>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</si>
  <si>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</si>
  <si>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</si>
  <si>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</si>
  <si>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</si>
  <si>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</si>
  <si>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</si>
  <si>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</si>
  <si>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</si>
  <si>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</si>
  <si>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</si>
  <si>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</si>
  <si>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</si>
  <si>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</si>
  <si>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</si>
  <si>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</si>
  <si>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</si>
  <si>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</si>
  <si>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</si>
  <si>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</si>
  <si>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</si>
  <si>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</si>
  <si>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</si>
  <si>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</si>
  <si>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</si>
  <si>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</si>
  <si>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</si>
  <si>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</si>
  <si>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</si>
  <si>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</si>
  <si>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</si>
  <si>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</si>
  <si>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</si>
  <si>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</si>
  <si>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</si>
  <si>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</si>
  <si>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</si>
  <si>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</si>
  <si>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</si>
  <si>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</si>
  <si>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</si>
  <si>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</si>
  <si>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</si>
  <si>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</si>
  <si>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</si>
  <si>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</si>
  <si>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</si>
  <si>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</si>
  <si>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</si>
  <si>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</si>
  <si>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</si>
  <si>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</si>
  <si>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</si>
  <si>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</si>
  <si>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</si>
  <si>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</si>
  <si>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</si>
  <si>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</si>
  <si>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</si>
  <si>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</si>
  <si>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</si>
  <si>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</si>
  <si>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</si>
  <si>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</si>
  <si>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</si>
  <si>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</si>
  <si>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</si>
  <si>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</si>
  <si>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</si>
  <si>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</si>
  <si>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</si>
  <si>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</si>
  <si>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</si>
  <si>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</si>
  <si>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</si>
  <si>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</si>
  <si>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</si>
  <si>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</si>
  <si>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</si>
  <si>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</si>
  <si>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</si>
  <si>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</si>
  <si>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</si>
  <si>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</si>
  <si>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</si>
  <si>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</si>
  <si>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</si>
  <si>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</si>
  <si>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</si>
  <si>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</si>
  <si>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</si>
  <si>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</si>
  <si>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</si>
  <si>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</si>
  <si>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</si>
  <si>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</si>
  <si>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</si>
  <si>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</si>
  <si>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</si>
  <si>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</si>
  <si>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</si>
  <si>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</si>
  <si>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</si>
  <si>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</si>
  <si>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</si>
  <si>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</si>
  <si>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</si>
  <si>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</si>
  <si>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</si>
  <si>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</si>
  <si>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</si>
  <si>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</si>
  <si>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</si>
  <si>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</si>
  <si>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</si>
  <si>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</si>
  <si>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</si>
  <si>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</si>
  <si>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</si>
  <si>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</si>
  <si>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</si>
  <si>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</si>
  <si>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</si>
  <si>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</si>
  <si>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</si>
  <si>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</si>
  <si>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</si>
  <si>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</si>
  <si>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</si>
  <si>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</si>
  <si>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</si>
  <si>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</si>
  <si>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</si>
  <si>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</si>
  <si>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</si>
  <si>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</si>
  <si>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</si>
  <si>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</si>
  <si>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</si>
  <si>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</si>
  <si>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</si>
  <si>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</si>
  <si>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</si>
  <si>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</si>
  <si>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</si>
  <si>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</si>
  <si>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</si>
  <si>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</si>
  <si>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</si>
  <si>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</si>
  <si>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</si>
  <si>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</si>
  <si>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</si>
  <si>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</si>
  <si>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</si>
  <si>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</si>
  <si>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</si>
  <si>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</si>
  <si>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</si>
  <si>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</si>
  <si>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</si>
  <si>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</si>
  <si>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</si>
  <si>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</si>
  <si>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</si>
  <si>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</si>
  <si>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</si>
  <si>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</si>
  <si>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</si>
  <si>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</si>
  <si>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</si>
  <si>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</si>
  <si>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</si>
  <si>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</si>
  <si>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</si>
  <si>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</si>
  <si>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</si>
  <si>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</si>
  <si>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</si>
  <si>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</si>
  <si>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</si>
  <si>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</si>
  <si>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</si>
  <si>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</si>
  <si>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</si>
  <si>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</si>
  <si>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</si>
  <si>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</si>
  <si>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</si>
  <si>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</si>
  <si>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</si>
  <si>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</si>
  <si>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</si>
  <si>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</si>
  <si>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</si>
  <si>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</si>
  <si>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</si>
  <si>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</si>
  <si>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</si>
  <si>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</si>
  <si>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</si>
  <si>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</si>
  <si>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</si>
  <si>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</si>
  <si>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</si>
  <si>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</si>
  <si>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</si>
  <si>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</si>
  <si>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</si>
  <si>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</si>
  <si>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</si>
  <si>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</si>
  <si>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</si>
  <si>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</si>
  <si>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</si>
  <si>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</si>
  <si>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</si>
  <si>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</si>
  <si>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</si>
  <si>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</si>
  <si>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</si>
  <si>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</si>
  <si>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</si>
  <si>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</si>
  <si>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</si>
  <si>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</si>
  <si>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</si>
  <si>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</si>
  <si>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</si>
  <si>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</si>
  <si>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</si>
  <si>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</si>
  <si>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</si>
  <si>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</si>
  <si>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</si>
  <si>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</si>
  <si>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</si>
  <si>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</si>
  <si>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</si>
  <si>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</si>
  <si>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</si>
  <si>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</si>
  <si>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</si>
  <si>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</si>
  <si>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</si>
  <si>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</si>
  <si>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</si>
  <si>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</si>
  <si>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</si>
  <si>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</si>
  <si>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</si>
  <si>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</si>
  <si>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</si>
  <si>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</si>
  <si>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</si>
  <si>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</si>
  <si>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</si>
  <si>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</si>
  <si>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</si>
  <si>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</si>
  <si>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</si>
  <si>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</si>
  <si>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</si>
  <si>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</si>
  <si>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</si>
  <si>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</si>
  <si>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</si>
  <si>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</si>
  <si>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</si>
  <si>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</si>
  <si>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</si>
  <si>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</si>
  <si>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</si>
  <si>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</si>
  <si>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</si>
  <si>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</si>
  <si>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</si>
  <si>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</si>
  <si>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</si>
  <si>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</si>
  <si>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</si>
  <si>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</si>
  <si>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</si>
  <si>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</si>
  <si>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</si>
  <si>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</si>
  <si>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</si>
  <si>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</si>
  <si>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</si>
  <si>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</si>
  <si>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</si>
  <si>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</si>
  <si>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</si>
  <si>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</si>
  <si>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</si>
  <si>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</si>
  <si>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</si>
  <si>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</si>
  <si>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</si>
  <si>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</si>
  <si>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</si>
  <si>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</si>
  <si>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</si>
  <si>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</si>
  <si>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</si>
  <si>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</si>
  <si>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</si>
  <si>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</si>
  <si>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</si>
  <si>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</si>
  <si>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</si>
  <si>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</si>
  <si>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</si>
  <si>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</si>
  <si>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</si>
  <si>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</si>
  <si>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</si>
  <si>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</si>
  <si>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</si>
  <si>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</si>
  <si>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</si>
  <si>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</si>
  <si>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</si>
  <si>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</si>
  <si>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</si>
  <si>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</si>
  <si>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</si>
  <si>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</si>
  <si>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</si>
  <si>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</si>
  <si>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</si>
  <si>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</si>
  <si>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</si>
  <si>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</si>
  <si>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</si>
  <si>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</si>
  <si>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</si>
  <si>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</si>
  <si>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</si>
  <si>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</si>
  <si>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</si>
  <si>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</si>
  <si>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</si>
  <si>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</si>
  <si>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</si>
  <si>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</si>
  <si>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</si>
  <si>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</si>
  <si>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</si>
  <si>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</si>
  <si>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</si>
  <si>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</si>
  <si>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</si>
  <si>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</si>
  <si>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</si>
  <si>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</si>
  <si>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</si>
  <si>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</si>
  <si>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</si>
  <si>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</si>
  <si>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</si>
  <si>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</si>
  <si>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</si>
  <si>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</si>
  <si>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</si>
  <si>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</si>
  <si>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</si>
  <si>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</si>
  <si>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</si>
  <si>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</si>
  <si>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</si>
  <si>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</si>
  <si>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</si>
  <si>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</si>
  <si>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</si>
  <si>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</si>
  <si>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</si>
  <si>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</si>
  <si>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</si>
  <si>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</si>
  <si>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</si>
  <si>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</si>
  <si>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</si>
  <si>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</si>
  <si>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</si>
  <si>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</si>
  <si>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</si>
  <si>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</si>
  <si>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</si>
  <si>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</si>
  <si>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</si>
  <si>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</si>
  <si>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</si>
  <si>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</si>
  <si>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</si>
  <si>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</si>
  <si>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</si>
  <si>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</si>
  <si>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</si>
  <si>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</si>
  <si>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</si>
  <si>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</si>
  <si>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</si>
  <si>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</si>
  <si>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</si>
  <si>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</si>
  <si>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</si>
  <si>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</si>
  <si>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</si>
  <si>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</si>
  <si>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</si>
  <si>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</si>
  <si>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</si>
  <si>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</si>
  <si>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</si>
  <si>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</si>
  <si>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</si>
  <si>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</si>
  <si>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</si>
  <si>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</si>
  <si>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</si>
  <si>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</si>
  <si>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</si>
  <si>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</si>
  <si>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</si>
  <si>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</si>
  <si>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</si>
  <si>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</si>
  <si>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</si>
  <si>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</si>
  <si>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</si>
  <si>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</si>
  <si>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</si>
  <si>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</si>
  <si>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</si>
  <si>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</si>
  <si>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</si>
  <si>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</si>
  <si>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</si>
  <si>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</si>
  <si>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</si>
  <si>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</si>
  <si>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</si>
  <si>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</si>
  <si>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</si>
  <si>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</si>
  <si>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</si>
  <si>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</si>
  <si>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</si>
  <si>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</si>
  <si>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</si>
  <si>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</si>
  <si>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</si>
  <si>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</si>
  <si>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</si>
  <si>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</si>
  <si>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</si>
  <si>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</si>
  <si>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</si>
  <si>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</si>
  <si>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</si>
  <si>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</si>
  <si>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</si>
  <si>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</si>
  <si>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</si>
  <si>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</si>
  <si>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</si>
  <si>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</si>
  <si>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</si>
  <si>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</si>
  <si>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</si>
  <si>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</si>
  <si>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</si>
  <si>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</si>
  <si>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</si>
  <si>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</si>
  <si>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</si>
  <si>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</si>
  <si>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</si>
  <si>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</si>
  <si>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</si>
  <si>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</si>
  <si>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</si>
  <si>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</si>
  <si>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</si>
  <si>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</si>
  <si>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</si>
  <si>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</si>
  <si>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</si>
  <si>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</si>
  <si>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</si>
  <si>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</si>
  <si>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</si>
  <si>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</si>
  <si>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</si>
  <si>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</si>
  <si>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</si>
  <si>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</si>
  <si>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</si>
  <si>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</si>
  <si>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</si>
  <si>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</si>
  <si>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</si>
  <si>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</si>
  <si>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</si>
  <si>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</si>
  <si>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</si>
  <si>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</si>
  <si>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</si>
  <si>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</si>
  <si>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</si>
  <si>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</si>
  <si>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</si>
  <si>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</si>
  <si>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</si>
  <si>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</si>
  <si>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</si>
  <si>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</si>
  <si>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</si>
  <si>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</si>
  <si>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</si>
  <si>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</si>
  <si>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</si>
  <si>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</si>
  <si>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</si>
  <si>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</si>
  <si>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</si>
  <si>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</si>
  <si>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</si>
  <si>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</si>
  <si>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</si>
  <si>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</si>
  <si>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</si>
  <si>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</si>
  <si>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</si>
  <si>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</si>
  <si>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</si>
  <si>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</si>
  <si>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</si>
  <si>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</si>
  <si>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</si>
  <si>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</si>
  <si>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</si>
  <si>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</si>
  <si>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</si>
  <si>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</si>
  <si>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</si>
  <si>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</si>
  <si>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</si>
  <si>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</si>
  <si>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</si>
  <si>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</si>
  <si>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</si>
  <si>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</si>
  <si>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</si>
  <si>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</si>
  <si>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</si>
  <si>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</si>
  <si>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</si>
  <si>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</si>
  <si>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</si>
  <si>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</si>
  <si>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</si>
  <si>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</si>
  <si>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</si>
  <si>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</si>
  <si>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</si>
  <si>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</si>
  <si>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</si>
  <si>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</si>
  <si>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</si>
  <si>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</si>
  <si>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</si>
  <si>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</si>
  <si>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</si>
  <si>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</si>
  <si>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</si>
  <si>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</si>
  <si>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</si>
  <si>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</si>
  <si>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</si>
  <si>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</si>
  <si>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</si>
  <si>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</si>
  <si>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</si>
  <si>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</si>
  <si>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</si>
  <si>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</si>
  <si>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</si>
  <si>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</si>
  <si>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</si>
  <si>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</si>
  <si>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</si>
  <si>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</si>
  <si>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</si>
  <si>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</si>
  <si>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</si>
  <si>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</si>
  <si>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</si>
  <si>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</si>
  <si>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</si>
  <si>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</si>
  <si>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</si>
  <si>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</si>
  <si>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</si>
  <si>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</si>
  <si>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</si>
  <si>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</si>
  <si>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</si>
  <si>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</si>
  <si>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</si>
  <si>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</si>
  <si>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</si>
  <si>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</si>
  <si>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</si>
  <si>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</si>
  <si>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</si>
  <si>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</si>
  <si>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</si>
  <si>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</si>
  <si>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</si>
  <si>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</si>
  <si>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</si>
  <si>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</si>
  <si>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</si>
  <si>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</si>
  <si>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</si>
  <si>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</si>
  <si>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</si>
  <si>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</si>
  <si>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</si>
  <si>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</si>
  <si>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</si>
  <si>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</si>
  <si>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</si>
  <si>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</si>
  <si>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</si>
  <si>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</si>
  <si>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</si>
  <si>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</si>
  <si>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</si>
  <si>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</si>
  <si>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</si>
  <si>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</si>
  <si>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</si>
  <si>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</si>
  <si>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</si>
  <si>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</si>
  <si>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</si>
  <si>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</si>
  <si>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</si>
  <si>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</si>
  <si>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</si>
  <si>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</si>
  <si>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</si>
  <si>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</si>
  <si>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</si>
  <si>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</si>
  <si>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</si>
  <si>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</si>
  <si>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</si>
  <si>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</si>
  <si>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</si>
  <si>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</si>
  <si>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</si>
  <si>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</si>
  <si>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</si>
  <si>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</si>
  <si>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</si>
  <si>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</si>
  <si>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</si>
  <si>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</si>
  <si>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</si>
  <si>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</si>
  <si>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</si>
  <si>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</si>
  <si>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</si>
  <si>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</si>
  <si>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</si>
  <si>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</si>
  <si>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</si>
  <si>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</si>
  <si>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</si>
  <si>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</si>
  <si>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</si>
  <si>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</si>
  <si>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</si>
  <si>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</si>
  <si>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</si>
  <si>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</si>
  <si>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</si>
  <si>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</si>
  <si>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</si>
  <si>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</si>
  <si>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</si>
  <si>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</si>
  <si>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</si>
  <si>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</si>
  <si>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</si>
  <si>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</si>
  <si>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</si>
  <si>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</si>
  <si>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</si>
  <si>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</si>
  <si>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</si>
  <si>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</si>
  <si>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</si>
  <si>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</si>
  <si>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</si>
  <si>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</si>
  <si>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</si>
  <si>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</si>
  <si>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</si>
  <si>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</si>
  <si>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</si>
  <si>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</si>
  <si>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</si>
  <si>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</si>
  <si>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</si>
  <si>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</si>
  <si>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</si>
  <si>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</si>
  <si>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</si>
  <si>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</si>
  <si>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</si>
  <si>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</si>
  <si>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</si>
  <si>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</si>
  <si>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</si>
  <si>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</si>
  <si>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</si>
  <si>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</si>
  <si>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</si>
  <si>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</si>
  <si>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</si>
  <si>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</si>
  <si>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</si>
  <si>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</si>
  <si>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</si>
  <si>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</si>
  <si>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</si>
  <si>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</si>
  <si>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</si>
  <si>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</si>
  <si>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</si>
  <si>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</si>
  <si>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</si>
  <si>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</si>
  <si>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</si>
  <si>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</si>
  <si>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</si>
  <si>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</si>
  <si>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</si>
  <si>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</si>
  <si>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</si>
  <si>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</si>
  <si>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</si>
  <si>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</si>
  <si>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</si>
  <si>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</si>
  <si>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</si>
  <si>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</si>
  <si>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</si>
  <si>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</si>
  <si>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</si>
  <si>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</si>
  <si>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</si>
  <si>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</si>
  <si>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</si>
  <si>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</si>
  <si>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</si>
  <si>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</si>
  <si>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</si>
  <si>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</si>
  <si>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</si>
  <si>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</si>
  <si>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</si>
  <si>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</si>
  <si>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</si>
  <si>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</si>
  <si>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</si>
  <si>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</si>
  <si>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</si>
  <si>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</si>
  <si>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</si>
  <si>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</si>
  <si>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</si>
  <si>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</si>
  <si>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</si>
  <si>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</si>
  <si>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</si>
  <si>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</si>
  <si>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</si>
  <si>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</si>
  <si>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</si>
  <si>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</si>
  <si>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</si>
  <si>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</si>
  <si>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</si>
  <si>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</si>
  <si>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</si>
  <si>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</si>
  <si>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</si>
  <si>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</si>
  <si>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</si>
  <si>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</si>
  <si>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</si>
  <si>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</si>
  <si>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</si>
  <si>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</si>
  <si>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</si>
  <si>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</si>
  <si>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</si>
  <si>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</si>
  <si>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</si>
  <si>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</si>
  <si>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</si>
  <si>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</si>
  <si>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</si>
  <si>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</si>
  <si>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</si>
  <si>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</si>
  <si>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</si>
  <si>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</si>
  <si>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</si>
  <si>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</si>
  <si>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</si>
  <si>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</si>
  <si>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</si>
  <si>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</si>
  <si>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</si>
  <si>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</si>
  <si>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</si>
  <si>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</si>
  <si>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</si>
  <si>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</si>
  <si>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</si>
  <si>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</si>
  <si>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</si>
  <si>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</si>
  <si>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</si>
  <si>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</si>
  <si>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</si>
  <si>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</si>
  <si>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</si>
  <si>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</si>
  <si>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</si>
  <si>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</si>
  <si>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</si>
  <si>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</si>
  <si>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</si>
  <si>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</si>
  <si>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</si>
  <si>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</si>
  <si>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</si>
  <si>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</si>
  <si>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</si>
  <si>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</si>
  <si>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</si>
  <si>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</si>
  <si>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</si>
  <si>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</si>
  <si>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</si>
  <si>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</si>
  <si>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</si>
  <si>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</si>
  <si>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</si>
  <si>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</si>
  <si>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</si>
  <si>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</si>
  <si>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</si>
  <si>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</si>
  <si>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</si>
  <si>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</si>
  <si>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</si>
  <si>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</si>
  <si>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</si>
  <si>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</si>
  <si>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</si>
  <si>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</si>
  <si>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</si>
  <si>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</si>
  <si>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</si>
  <si>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</si>
  <si>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</si>
  <si>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</si>
  <si>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</si>
  <si>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</si>
  <si>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</si>
  <si>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</si>
  <si>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</si>
  <si>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</si>
  <si>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</si>
  <si>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</si>
  <si>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</si>
  <si>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</si>
  <si>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</si>
  <si>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</si>
  <si>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</si>
  <si>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</si>
  <si>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</si>
  <si>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</si>
  <si>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</si>
  <si>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</si>
  <si>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</si>
  <si>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</si>
  <si>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</si>
  <si>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</si>
  <si>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</si>
  <si>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</si>
  <si>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</si>
  <si>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</si>
  <si>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</si>
  <si>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</si>
  <si>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</si>
  <si>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</si>
  <si>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</si>
  <si>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</si>
  <si>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</si>
  <si>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</si>
  <si>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</si>
  <si>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</si>
  <si>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</si>
  <si>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</si>
  <si>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</si>
  <si>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</si>
  <si>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</si>
  <si>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</si>
  <si>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</si>
  <si>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</si>
  <si>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</si>
  <si>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</si>
  <si>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</si>
  <si>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</si>
  <si>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</si>
  <si>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</si>
  <si>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</si>
  <si>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</si>
  <si>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</si>
  <si>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</si>
  <si>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</si>
  <si>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</si>
  <si>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</si>
  <si>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</si>
  <si>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</si>
  <si>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</si>
  <si>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</si>
  <si>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</si>
  <si>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</si>
  <si>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</si>
  <si>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</si>
  <si>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</si>
  <si>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</si>
  <si>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</si>
  <si>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</si>
  <si>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</si>
  <si>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</si>
  <si>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</si>
  <si>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</si>
  <si>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</si>
  <si>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</si>
  <si>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</si>
  <si>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</si>
  <si>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</si>
  <si>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</si>
  <si>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</si>
  <si>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</si>
  <si>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</si>
  <si>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</si>
  <si>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</si>
  <si>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</si>
  <si>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</si>
  <si>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</si>
  <si>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</si>
  <si>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</si>
  <si>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</si>
  <si>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</si>
  <si>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</si>
  <si>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</si>
  <si>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</si>
  <si>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</si>
  <si>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</si>
  <si>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</si>
  <si>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</si>
  <si>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</si>
  <si>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</si>
  <si>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</si>
  <si>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</si>
  <si>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</si>
  <si>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</si>
  <si>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</si>
  <si>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</si>
  <si>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</si>
  <si>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</si>
  <si>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</si>
  <si>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</si>
  <si>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</si>
  <si>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</si>
  <si>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</si>
  <si>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</si>
  <si>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</si>
  <si>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</si>
  <si>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</si>
  <si>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</si>
  <si>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</si>
  <si>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</si>
  <si>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</si>
  <si>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</si>
  <si>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</si>
  <si>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</si>
  <si>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</si>
  <si>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</si>
  <si>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</si>
  <si>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</si>
  <si>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</si>
  <si>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</si>
  <si>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</si>
  <si>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</si>
  <si>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</si>
  <si>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</si>
  <si>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</si>
  <si>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</si>
  <si>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</si>
  <si>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</si>
  <si>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</si>
  <si>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</si>
  <si>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</si>
  <si>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</si>
  <si>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</si>
  <si>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</si>
  <si>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</si>
  <si>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</si>
  <si>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</si>
  <si>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</si>
  <si>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</si>
  <si>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</si>
  <si>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</si>
  <si>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</si>
  <si>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</si>
  <si>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</si>
  <si>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</si>
  <si>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</si>
  <si>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</si>
  <si>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</si>
  <si>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</si>
  <si>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</si>
  <si>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</si>
  <si>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</si>
  <si>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</si>
  <si>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</si>
  <si>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</si>
  <si>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</si>
  <si>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</si>
  <si>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</si>
  <si>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</si>
  <si>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</si>
  <si>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</si>
  <si>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</si>
  <si>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</si>
  <si>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</si>
  <si>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</si>
  <si>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</si>
  <si>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</si>
  <si>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</si>
  <si>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</si>
  <si>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</si>
  <si>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</si>
  <si>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</si>
  <si>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</si>
  <si>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</si>
  <si>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</si>
  <si>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</si>
  <si>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</si>
  <si>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</si>
  <si>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</si>
  <si>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</si>
  <si>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</si>
  <si>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</si>
  <si>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</si>
  <si>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</si>
  <si>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</si>
  <si>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</si>
  <si>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</si>
  <si>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</si>
  <si>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</si>
  <si>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</si>
  <si>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</si>
  <si>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</si>
  <si>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</si>
  <si>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</si>
  <si>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</si>
  <si>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</si>
  <si>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</si>
  <si>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</si>
  <si>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</si>
  <si>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</si>
  <si>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</si>
  <si>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</si>
  <si>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</si>
  <si>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</si>
  <si>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</si>
  <si>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</si>
  <si>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</si>
  <si>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</si>
  <si>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</si>
  <si>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</si>
  <si>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</si>
  <si>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</si>
  <si>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</si>
  <si>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</si>
  <si>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</si>
  <si>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</si>
  <si>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</si>
  <si>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</si>
  <si>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</si>
  <si>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</si>
  <si>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</si>
  <si>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</si>
  <si>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</si>
  <si>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</si>
  <si>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</si>
  <si>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</si>
  <si>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</si>
  <si>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</si>
  <si>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</si>
  <si>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</si>
  <si>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</si>
  <si>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</si>
  <si>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</si>
  <si>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</si>
  <si>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</si>
  <si>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</si>
  <si>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</si>
  <si>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</si>
  <si>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</si>
  <si>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</si>
  <si>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</si>
  <si>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</si>
  <si>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</si>
  <si>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</si>
  <si>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</si>
  <si>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</si>
  <si>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</si>
  <si>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</si>
  <si>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</si>
  <si>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</si>
  <si>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</si>
  <si>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</si>
  <si>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</si>
  <si>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</si>
  <si>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</si>
  <si>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</si>
  <si>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</si>
  <si>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</si>
  <si>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</si>
  <si>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</si>
  <si>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</si>
  <si>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</si>
  <si>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</si>
  <si>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</si>
  <si>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</si>
  <si>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</si>
  <si>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</si>
  <si>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</si>
  <si>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</si>
  <si>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</si>
  <si>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</si>
  <si>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</si>
  <si>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</si>
  <si>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</si>
  <si>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</si>
  <si>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</si>
  <si>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</si>
  <si>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</si>
  <si>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</si>
  <si>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</si>
  <si>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</si>
  <si>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</si>
  <si>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</si>
  <si>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</si>
  <si>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</si>
  <si>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</si>
  <si>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</si>
  <si>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</si>
  <si>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</si>
  <si>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</si>
  <si>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</si>
  <si>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</si>
  <si>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</si>
  <si>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</si>
  <si>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</si>
  <si>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</si>
  <si>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</si>
  <si>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</si>
  <si>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</si>
  <si>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</si>
  <si>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</si>
  <si>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</si>
  <si>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</si>
  <si>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</si>
  <si>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</si>
  <si>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</si>
  <si>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</si>
  <si>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</si>
  <si>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</si>
  <si>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</si>
  <si>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</si>
  <si>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</si>
  <si>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</si>
  <si>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</si>
  <si>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</si>
  <si>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</si>
  <si>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</si>
  <si>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</si>
  <si>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</si>
  <si>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</si>
  <si>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</si>
  <si>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</si>
  <si>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</si>
  <si>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</si>
  <si>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</si>
  <si>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</si>
  <si>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</si>
  <si>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</si>
  <si>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</si>
  <si>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</si>
  <si>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</si>
  <si>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</si>
  <si>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</si>
  <si>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</si>
  <si>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</si>
  <si>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</si>
  <si>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</si>
  <si>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</si>
  <si>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</si>
  <si>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</si>
  <si>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</si>
  <si>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</si>
  <si>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</si>
  <si>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</si>
  <si>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</si>
  <si>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</si>
  <si>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</si>
  <si>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</si>
  <si>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</si>
  <si>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</si>
  <si>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</si>
  <si>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</si>
  <si>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</si>
  <si>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</si>
  <si>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</si>
  <si>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</si>
  <si>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</si>
  <si>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</si>
  <si>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</si>
  <si>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</si>
  <si>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</si>
  <si>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</si>
  <si>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</si>
  <si>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</si>
  <si>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</si>
  <si>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</si>
  <si>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</si>
  <si>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</si>
  <si>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</si>
  <si>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</si>
  <si>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</si>
  <si>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</si>
  <si>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</si>
  <si>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</si>
  <si>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</si>
  <si>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</si>
  <si>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</si>
  <si>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</si>
  <si>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</si>
  <si>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</si>
  <si>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</si>
  <si>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</si>
  <si>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</si>
  <si>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</si>
  <si>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</si>
  <si>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</si>
  <si>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</si>
  <si>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</si>
  <si>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</si>
  <si>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</si>
  <si>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</si>
  <si>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</si>
  <si>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</si>
  <si>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</si>
  <si>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</si>
  <si>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</si>
  <si>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</si>
  <si>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</si>
  <si>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</si>
  <si>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</si>
  <si>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</si>
  <si>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</si>
  <si>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</si>
  <si>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</si>
  <si>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</si>
  <si>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</si>
  <si>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</si>
  <si>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</si>
  <si>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</si>
  <si>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</si>
  <si>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</si>
  <si>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</si>
  <si>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</si>
  <si>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</si>
  <si>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</si>
  <si>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</si>
  <si>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</si>
  <si>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</si>
  <si>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</si>
  <si>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</si>
  <si>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</si>
  <si>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</si>
  <si>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</si>
  <si>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</si>
  <si>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</si>
  <si>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</si>
  <si>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</si>
  <si>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</si>
  <si>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</si>
  <si>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</si>
  <si>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</si>
  <si>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</si>
  <si>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</si>
  <si>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</si>
  <si>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</si>
  <si>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</si>
  <si>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</si>
  <si>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</si>
  <si>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</si>
  <si>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</si>
  <si>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</si>
  <si>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</si>
  <si>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</si>
  <si>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</si>
  <si>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</si>
  <si>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</si>
  <si>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</si>
  <si>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</si>
  <si>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</si>
  <si>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</si>
  <si>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</si>
  <si>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</si>
  <si>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</si>
  <si>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</si>
  <si>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</si>
  <si>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</si>
  <si>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</si>
  <si>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</si>
  <si>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</si>
  <si>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</si>
  <si>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</si>
  <si>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</si>
  <si>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</si>
  <si>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</si>
  <si>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</si>
  <si>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</si>
  <si>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</si>
  <si>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</si>
  <si>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</si>
  <si>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</si>
  <si>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</si>
  <si>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</si>
  <si>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</si>
  <si>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</si>
  <si>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</si>
  <si>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</si>
  <si>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</si>
  <si>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</si>
  <si>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</si>
  <si>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</si>
  <si>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</si>
  <si>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</si>
  <si>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</si>
  <si>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</si>
  <si>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</si>
  <si>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</si>
  <si>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</si>
  <si>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</si>
  <si>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</si>
  <si>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</si>
  <si>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</si>
  <si>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</si>
  <si>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</si>
  <si>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</si>
  <si>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</si>
  <si>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</si>
  <si>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</si>
  <si>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</si>
  <si>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</si>
  <si>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</si>
  <si>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</si>
  <si>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</si>
  <si>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</si>
  <si>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</si>
  <si>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</si>
  <si>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</si>
  <si>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</si>
  <si>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</si>
  <si>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</si>
  <si>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</si>
  <si>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</si>
  <si>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</si>
  <si>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</si>
  <si>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</si>
  <si>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</si>
  <si>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</si>
  <si>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</si>
  <si>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</si>
  <si>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</si>
  <si>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</si>
  <si>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</si>
  <si>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</si>
  <si>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</si>
  <si>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</si>
  <si>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</si>
  <si>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</si>
  <si>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</si>
  <si>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</si>
  <si>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</si>
  <si>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</si>
  <si>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</si>
  <si>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</si>
  <si>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</si>
  <si>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</si>
  <si>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</si>
  <si>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</si>
  <si>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</si>
  <si>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</si>
  <si>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</si>
  <si>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</si>
  <si>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</si>
  <si>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</si>
  <si>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</si>
  <si>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</si>
  <si>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</si>
  <si>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</si>
  <si>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</si>
  <si>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</si>
  <si>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</si>
  <si>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</si>
  <si>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</si>
  <si>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</si>
  <si>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</si>
  <si>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</si>
  <si>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</si>
  <si>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</si>
  <si>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</si>
  <si>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</si>
  <si>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</si>
  <si>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</si>
  <si>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</si>
  <si>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</si>
  <si>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</si>
  <si>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</si>
  <si>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</si>
  <si>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</si>
  <si>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</si>
  <si>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</si>
  <si>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</si>
  <si>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</si>
  <si>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</si>
  <si>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</si>
  <si>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</si>
  <si>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</si>
  <si>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</si>
  <si>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</si>
  <si>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</si>
  <si>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</si>
  <si>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</si>
  <si>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</si>
  <si>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</si>
  <si>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</si>
  <si>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</si>
  <si>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</si>
  <si>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</si>
  <si>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</si>
  <si>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</si>
  <si>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</si>
  <si>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</si>
  <si>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</si>
  <si>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</si>
  <si>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</si>
  <si>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</si>
  <si>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</si>
  <si>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</si>
  <si>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</si>
  <si>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</si>
  <si>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</si>
  <si>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</si>
  <si>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</si>
  <si>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</si>
  <si>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</si>
  <si>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</si>
  <si>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</si>
  <si>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</si>
  <si>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</si>
  <si>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</si>
  <si>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</si>
  <si>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</si>
  <si>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</si>
  <si>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</si>
  <si>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</si>
  <si>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</si>
  <si>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</si>
  <si>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</si>
  <si>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</si>
  <si>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</si>
  <si>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</si>
  <si>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</si>
  <si>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</si>
  <si>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</si>
  <si>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</si>
  <si>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</si>
  <si>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</si>
  <si>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</si>
  <si>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</si>
  <si>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</si>
  <si>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</si>
  <si>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</si>
  <si>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</si>
  <si>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</si>
  <si>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</si>
  <si>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</si>
  <si>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</si>
  <si>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</si>
  <si>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</si>
  <si>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</si>
  <si>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</si>
  <si>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</si>
  <si>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</si>
  <si>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</si>
  <si>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</si>
  <si>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</si>
  <si>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</si>
  <si>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</si>
  <si>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</si>
  <si>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</si>
  <si>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</si>
  <si>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</si>
  <si>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</si>
  <si>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</si>
  <si>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</si>
  <si>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</si>
  <si>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</si>
  <si>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</si>
  <si>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</si>
  <si>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</si>
  <si>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</si>
  <si>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</si>
  <si>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</si>
  <si>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</si>
  <si>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</si>
  <si>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</si>
  <si>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</si>
  <si>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</si>
  <si>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</si>
  <si>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</si>
  <si>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</si>
  <si>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</si>
  <si>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</si>
  <si>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</si>
  <si>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</si>
  <si>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</si>
  <si>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</si>
  <si>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</si>
  <si>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</si>
  <si>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</si>
  <si>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</si>
  <si>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</si>
  <si>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</si>
  <si>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</si>
  <si>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</si>
  <si>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</si>
  <si>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</si>
  <si>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</si>
  <si>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</si>
  <si>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</si>
  <si>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</si>
  <si>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</si>
  <si>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</si>
  <si>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</si>
  <si>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</si>
  <si>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</si>
  <si>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</si>
  <si>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</si>
  <si>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</si>
  <si>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</si>
  <si>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</si>
  <si>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</si>
  <si>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</si>
  <si>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</si>
  <si>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</si>
  <si>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</si>
  <si>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</si>
  <si>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</si>
  <si>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</si>
  <si>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</si>
  <si>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</si>
  <si>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</si>
  <si>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</si>
  <si>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</si>
  <si>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</si>
  <si>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</si>
  <si>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</si>
  <si>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</si>
  <si>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</si>
  <si>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</si>
  <si>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</si>
  <si>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</si>
  <si>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</si>
  <si>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</si>
  <si>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</si>
  <si>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</si>
  <si>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</si>
  <si>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</si>
  <si>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</si>
  <si>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</si>
  <si>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</si>
  <si>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</si>
  <si>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</si>
  <si>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</si>
  <si>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</si>
  <si>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</si>
  <si>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</si>
  <si>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</si>
  <si>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</si>
  <si>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</si>
  <si>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</si>
  <si>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</si>
  <si>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</si>
  <si>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</si>
  <si>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</si>
  <si>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</si>
  <si>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</si>
  <si>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</si>
  <si>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</si>
  <si>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</si>
  <si>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</si>
  <si>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</si>
  <si>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</si>
  <si>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</si>
  <si>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</si>
  <si>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</si>
  <si>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</si>
  <si>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</si>
  <si>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</si>
  <si>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</si>
  <si>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</si>
  <si>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</si>
  <si>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</si>
  <si>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</si>
  <si>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</si>
  <si>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</si>
  <si>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</si>
  <si>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</si>
  <si>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</si>
  <si>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</si>
  <si>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</si>
  <si>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</si>
  <si>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</si>
  <si>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</si>
  <si>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</si>
  <si>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</si>
  <si>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</si>
  <si>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</si>
  <si>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</si>
  <si>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</si>
  <si>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</si>
  <si>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</si>
  <si>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</si>
  <si>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</si>
  <si>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</si>
  <si>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</si>
  <si>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</si>
  <si>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</si>
  <si>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</si>
  <si>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</si>
  <si>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</si>
  <si>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</si>
  <si>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</si>
  <si>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</si>
  <si>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</si>
  <si>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</si>
  <si>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</si>
  <si>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</si>
  <si>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</si>
  <si>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</si>
  <si>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</si>
  <si>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</si>
  <si>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</si>
  <si>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</si>
  <si>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</si>
  <si>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</si>
  <si>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</si>
  <si>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</si>
  <si>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</si>
  <si>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</si>
  <si>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</si>
  <si>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</si>
  <si>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</si>
  <si>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</si>
  <si>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</si>
  <si>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</si>
  <si>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</si>
  <si>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</si>
  <si>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</si>
  <si>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</si>
  <si>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</si>
  <si>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</si>
  <si>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</si>
  <si>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</si>
  <si>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</si>
  <si>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</si>
  <si>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</si>
  <si>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</si>
  <si>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</si>
  <si>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</si>
  <si>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</si>
  <si>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</si>
  <si>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</si>
  <si>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</si>
  <si>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</si>
  <si>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</si>
  <si>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</si>
  <si>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</si>
  <si>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</si>
  <si>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</si>
  <si>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</si>
  <si>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</si>
  <si>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</si>
  <si>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</si>
  <si>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</si>
  <si>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</si>
  <si>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</si>
  <si>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</si>
  <si>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</si>
  <si>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</si>
  <si>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</si>
  <si>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</si>
  <si>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</si>
  <si>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</si>
  <si>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</si>
  <si>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</si>
  <si>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</si>
  <si>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</si>
  <si>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</si>
  <si>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</si>
  <si>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</si>
  <si>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</si>
  <si>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</si>
  <si>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</si>
  <si>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</si>
  <si>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</si>
  <si>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</si>
  <si>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</si>
  <si>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</si>
  <si>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</si>
  <si>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</si>
  <si>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</si>
  <si>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</si>
  <si>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</si>
  <si>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</si>
  <si>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</si>
  <si>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</si>
  <si>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</si>
  <si>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</si>
  <si>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</si>
  <si>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</si>
  <si>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</si>
  <si>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</si>
  <si>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</si>
  <si>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</si>
  <si>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</si>
  <si>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</si>
  <si>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</si>
  <si>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</si>
  <si>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</si>
  <si>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</si>
  <si>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</si>
  <si>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</si>
  <si>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</si>
  <si>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</si>
  <si>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</si>
  <si>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</si>
  <si>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</si>
  <si>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</si>
  <si>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</si>
  <si>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</si>
  <si>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</si>
  <si>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</si>
  <si>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</si>
  <si>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</si>
  <si>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</si>
  <si>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</si>
  <si>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</si>
  <si>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</si>
  <si>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</si>
  <si>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</si>
  <si>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</si>
  <si>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</si>
  <si>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</si>
  <si>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</si>
  <si>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</si>
  <si>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</si>
  <si>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</si>
  <si>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</si>
  <si>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</si>
  <si>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</si>
  <si>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</si>
  <si>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</si>
  <si>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</si>
  <si>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</si>
  <si>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</si>
  <si>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</si>
  <si>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</si>
  <si>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</si>
  <si>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</si>
  <si>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</si>
  <si>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</si>
  <si>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</si>
  <si>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</si>
  <si>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</si>
  <si>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</si>
  <si>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</si>
  <si>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</si>
  <si>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</si>
  <si>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</si>
  <si>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</si>
  <si>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</si>
  <si>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</si>
  <si>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</si>
  <si>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</si>
  <si>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</si>
  <si>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</si>
  <si>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</si>
  <si>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</si>
  <si>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</si>
  <si>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</si>
  <si>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</si>
  <si>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</si>
  <si>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</si>
  <si>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</si>
  <si>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</si>
  <si>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</si>
  <si>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</si>
  <si>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</si>
  <si>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</si>
  <si>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</si>
  <si>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</si>
  <si>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</si>
  <si>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</si>
  <si>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</si>
  <si>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</si>
  <si>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</si>
  <si>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</si>
  <si>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</si>
  <si>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</si>
  <si>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</si>
  <si>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</si>
  <si>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</si>
  <si>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</si>
  <si>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</si>
  <si>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</si>
  <si>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</si>
  <si>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</si>
  <si>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</si>
  <si>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</si>
  <si>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</si>
  <si>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</si>
  <si>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</si>
  <si>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</si>
  <si>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</si>
  <si>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</si>
  <si>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</si>
  <si>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</si>
  <si>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</si>
  <si>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</si>
  <si>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</si>
  <si>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</si>
  <si>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</si>
  <si>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</si>
  <si>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</si>
  <si>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</si>
  <si>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</si>
  <si>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</si>
  <si>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</si>
  <si>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</si>
  <si>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</si>
  <si>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</si>
  <si>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</si>
  <si>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</si>
  <si>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</si>
  <si>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</si>
  <si>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</si>
  <si>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</si>
  <si>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</si>
  <si>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</si>
  <si>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</si>
  <si>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</si>
  <si>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</si>
  <si>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</si>
  <si>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</si>
  <si>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</si>
  <si>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</si>
  <si>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</si>
  <si>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</si>
  <si>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</si>
  <si>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</si>
  <si>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</si>
  <si>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</si>
  <si>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</si>
  <si>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</si>
  <si>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</si>
  <si>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</si>
  <si>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</si>
  <si>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</si>
  <si>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</si>
  <si>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</si>
  <si>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</si>
  <si>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</si>
  <si>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</si>
  <si>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</si>
  <si>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</si>
  <si>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</si>
  <si>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</si>
  <si>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</si>
  <si>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</si>
  <si>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</si>
  <si>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</si>
  <si>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</si>
  <si>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</si>
  <si>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</si>
  <si>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</si>
  <si>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</si>
  <si>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</si>
  <si>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</si>
  <si>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</si>
  <si>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</si>
  <si>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</si>
  <si>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</si>
  <si>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</si>
  <si>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</si>
  <si>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</si>
  <si>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</si>
  <si>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</si>
  <si>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</si>
  <si>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</si>
  <si>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</si>
  <si>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</si>
  <si>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</si>
  <si>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</si>
  <si>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</si>
  <si>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</si>
  <si>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</si>
  <si>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</si>
  <si>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</si>
  <si>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</si>
  <si>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</si>
  <si>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</si>
  <si>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</si>
  <si>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</si>
  <si>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</si>
  <si>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</si>
  <si>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</si>
  <si>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</si>
  <si>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</si>
  <si>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</si>
  <si>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</si>
  <si>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</si>
  <si>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</si>
  <si>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</si>
  <si>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</si>
  <si>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</si>
  <si>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</si>
  <si>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</si>
  <si>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</si>
  <si>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</si>
  <si>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</si>
  <si>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</si>
  <si>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</si>
  <si>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</si>
  <si>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</si>
  <si>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</si>
  <si>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</si>
  <si>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</si>
  <si>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</si>
  <si>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</si>
  <si>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</si>
  <si>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</si>
  <si>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</si>
  <si>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</si>
  <si>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</si>
  <si>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</si>
  <si>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</si>
  <si>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</si>
  <si>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</si>
  <si>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</si>
  <si>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</si>
  <si>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</si>
  <si>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</si>
  <si>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</si>
  <si>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</si>
  <si>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</si>
  <si>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</si>
  <si>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</si>
  <si>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</si>
  <si>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</si>
  <si>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</si>
  <si>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</si>
  <si>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</si>
  <si>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</si>
  <si>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</si>
  <si>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</si>
  <si>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</si>
  <si>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</si>
  <si>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</si>
  <si>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</si>
  <si>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</si>
  <si>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</si>
  <si>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</si>
  <si>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</si>
  <si>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</si>
  <si>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</si>
  <si>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</si>
  <si>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</si>
  <si>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</si>
  <si>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</si>
  <si>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</si>
  <si>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</si>
  <si>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</si>
  <si>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</si>
  <si>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</si>
  <si>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</si>
  <si>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</si>
  <si>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</si>
  <si>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</si>
  <si>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</si>
  <si>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</si>
  <si>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</si>
  <si>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</si>
  <si>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</si>
  <si>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</si>
  <si>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</si>
  <si>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</si>
  <si>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</si>
  <si>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</si>
  <si>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</si>
  <si>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</si>
  <si>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</si>
  <si>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</si>
  <si>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</si>
  <si>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</si>
  <si>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</si>
  <si>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</si>
  <si>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</si>
  <si>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</si>
  <si>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</si>
  <si>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</si>
  <si>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</si>
  <si>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</si>
  <si>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</si>
  <si>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</si>
  <si>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</si>
  <si>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</si>
  <si>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</si>
  <si>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</si>
  <si>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</si>
  <si>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</si>
  <si>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</si>
  <si>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</si>
  <si>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</si>
  <si>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</si>
  <si>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</si>
  <si>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</si>
  <si>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</si>
  <si>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</si>
  <si>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</si>
  <si>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</si>
  <si>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</si>
  <si>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</si>
  <si>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</si>
  <si>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</si>
  <si>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</si>
  <si>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</si>
  <si>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</si>
  <si>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</si>
  <si>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</si>
  <si>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</si>
  <si>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</si>
  <si>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</si>
  <si>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</si>
  <si>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</si>
  <si>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</si>
  <si>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</si>
  <si>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</si>
  <si>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</si>
  <si>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</si>
  <si>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</si>
  <si>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</si>
  <si>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</si>
  <si>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</si>
  <si>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</si>
  <si>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</si>
  <si>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</si>
  <si>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</si>
  <si>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</si>
  <si>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</si>
  <si>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</si>
  <si>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</si>
  <si>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</si>
  <si>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</si>
  <si>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</si>
  <si>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</si>
  <si>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</si>
  <si>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</si>
  <si>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</si>
  <si>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</si>
  <si>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</si>
  <si>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</si>
  <si>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</si>
  <si>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</si>
  <si>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</si>
  <si>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</si>
  <si>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</si>
  <si>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</si>
  <si>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</si>
  <si>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</si>
  <si>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</si>
  <si>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</si>
  <si>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</si>
  <si>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</si>
  <si>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</si>
  <si>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</si>
  <si>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</si>
  <si>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</si>
  <si>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</si>
  <si>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</si>
  <si>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</si>
  <si>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</si>
  <si>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</si>
  <si>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</si>
  <si>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</si>
  <si>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</si>
  <si>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</si>
  <si>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</si>
  <si>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</si>
  <si>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</si>
  <si>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</si>
  <si>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</si>
  <si>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</si>
  <si>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</si>
  <si>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</si>
  <si>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</si>
  <si>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</si>
  <si>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</si>
  <si>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</si>
  <si>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</si>
  <si>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</si>
  <si>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</si>
  <si>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</si>
  <si>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</si>
  <si>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</si>
  <si>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</si>
  <si>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</si>
  <si>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</si>
  <si>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</si>
  <si>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</si>
  <si>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</si>
  <si>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</si>
  <si>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</si>
  <si>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</si>
  <si>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</si>
  <si>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</si>
  <si>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</si>
  <si>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</si>
  <si>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</si>
  <si>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</si>
  <si>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</si>
  <si>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</si>
  <si>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</si>
  <si>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</si>
  <si>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</si>
  <si>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</si>
  <si>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</si>
  <si>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</si>
  <si>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</si>
  <si>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</si>
  <si>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</si>
  <si>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</si>
  <si>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</si>
  <si>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</si>
  <si>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</si>
  <si>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</si>
  <si>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</si>
  <si>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</si>
  <si>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</si>
  <si>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</si>
  <si>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</si>
  <si>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</si>
  <si>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</si>
  <si>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</si>
  <si>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</si>
  <si>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</si>
  <si>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</si>
  <si>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</si>
  <si>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</si>
  <si>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</si>
  <si>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</si>
  <si>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</si>
  <si>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</si>
  <si>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</si>
  <si>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</si>
  <si>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</si>
  <si>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</si>
  <si>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</si>
  <si>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</si>
  <si>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</si>
  <si>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</si>
  <si>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</si>
  <si>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</si>
  <si>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</si>
  <si>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</si>
  <si>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</si>
  <si>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</si>
  <si>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</si>
  <si>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</si>
  <si>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</si>
  <si>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</si>
  <si>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</si>
  <si>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</si>
  <si>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</si>
  <si>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</si>
  <si>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</si>
  <si>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</si>
  <si>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</si>
  <si>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</si>
  <si>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</si>
  <si>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</si>
  <si>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</si>
  <si>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</si>
  <si>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</si>
  <si>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</si>
  <si>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</si>
  <si>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</si>
  <si>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</si>
  <si>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</si>
  <si>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</si>
  <si>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</si>
  <si>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</si>
  <si>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</si>
  <si>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</si>
  <si>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</si>
  <si>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</si>
  <si>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</si>
  <si>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</si>
  <si>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</si>
  <si>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</si>
  <si>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</si>
  <si>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</si>
  <si>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</si>
  <si>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</si>
  <si>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</si>
  <si>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</si>
  <si>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</si>
  <si>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</si>
  <si>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</si>
  <si>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</si>
  <si>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</si>
  <si>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</si>
  <si>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</si>
  <si>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</si>
  <si>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</si>
  <si>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</si>
  <si>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</si>
  <si>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</si>
  <si>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</si>
  <si>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</si>
  <si>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</si>
  <si>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</si>
  <si>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</si>
  <si>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</si>
  <si>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</si>
  <si>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</si>
  <si>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</si>
  <si>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</si>
  <si>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</si>
  <si>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</si>
  <si>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</si>
  <si>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</si>
  <si>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</si>
  <si>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</si>
  <si>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</si>
  <si>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</si>
  <si>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</si>
  <si>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</si>
  <si>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</si>
  <si>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</si>
  <si>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</si>
  <si>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</si>
  <si>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</si>
  <si>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</si>
  <si>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</si>
  <si>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</si>
  <si>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</si>
  <si>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</si>
  <si>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</si>
  <si>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</si>
  <si>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</si>
  <si>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</si>
  <si>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</si>
  <si>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</si>
  <si>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</si>
  <si>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</si>
  <si>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</si>
  <si>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</si>
  <si>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</si>
  <si>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</si>
  <si>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</si>
  <si>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</si>
  <si>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</si>
  <si>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</si>
  <si>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</si>
  <si>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</si>
  <si>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</si>
  <si>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</si>
  <si>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</si>
  <si>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</si>
  <si>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</si>
  <si>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</si>
  <si>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</si>
  <si>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</si>
  <si>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</si>
  <si>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</si>
  <si>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</si>
  <si>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</si>
  <si>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</si>
  <si>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</si>
  <si>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</si>
  <si>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</si>
  <si>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</si>
  <si>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</si>
  <si>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</si>
  <si>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</si>
  <si>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</si>
  <si>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</si>
  <si>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</si>
  <si>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</si>
  <si>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</si>
  <si>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</si>
  <si>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</si>
  <si>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</si>
  <si>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</si>
  <si>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</si>
  <si>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</si>
  <si>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</si>
  <si>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</si>
  <si>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</si>
  <si>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</si>
  <si>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</si>
  <si>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</si>
  <si>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</si>
  <si>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</si>
  <si>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</si>
  <si>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</si>
  <si>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</si>
  <si>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</si>
  <si>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</si>
  <si>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</si>
  <si>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</si>
  <si>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</si>
  <si>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</si>
  <si>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</si>
  <si>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</si>
  <si>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</si>
  <si>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</si>
  <si>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</si>
  <si>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</si>
  <si>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</si>
  <si>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</si>
  <si>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</si>
  <si>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</si>
  <si>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</si>
  <si>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</si>
  <si>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</si>
  <si>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</si>
  <si>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</si>
  <si>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</si>
  <si>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</si>
  <si>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</si>
  <si>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</si>
  <si>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</si>
  <si>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</si>
  <si>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</si>
  <si>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</si>
  <si>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</si>
  <si>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</si>
  <si>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</si>
  <si>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</si>
  <si>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</si>
  <si>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</si>
  <si>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</si>
  <si>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</si>
  <si>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</si>
  <si>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</si>
  <si>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</si>
  <si>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</si>
  <si>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</si>
  <si>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</si>
  <si>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</si>
  <si>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</si>
  <si>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</si>
  <si>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</si>
  <si>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</si>
  <si>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</si>
  <si>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</si>
  <si>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</si>
  <si>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</si>
  <si>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</si>
  <si>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</si>
  <si>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</si>
  <si>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</si>
  <si>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</si>
  <si>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</si>
  <si>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</si>
  <si>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</si>
  <si>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</si>
  <si>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</si>
  <si>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</si>
  <si>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</si>
  <si>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</si>
  <si>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</si>
  <si>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</si>
  <si>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</si>
  <si>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</si>
  <si>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</si>
  <si>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</si>
  <si>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</si>
  <si>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</si>
  <si>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</si>
  <si>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</si>
  <si>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</si>
  <si>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</si>
  <si>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</si>
  <si>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</si>
  <si>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</si>
  <si>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</si>
  <si>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</si>
  <si>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</si>
  <si>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</si>
  <si>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</si>
  <si>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</si>
  <si>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</si>
  <si>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</si>
  <si>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</si>
  <si>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</si>
  <si>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</si>
  <si>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</si>
  <si>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</si>
  <si>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</si>
  <si>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</si>
  <si>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</si>
  <si>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</si>
  <si>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</si>
  <si>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</si>
  <si>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</si>
  <si>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</si>
  <si>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</si>
  <si>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</si>
  <si>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</si>
  <si>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</si>
  <si>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</si>
  <si>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</si>
  <si>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</si>
  <si>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</si>
  <si>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</si>
  <si>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</si>
  <si>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</si>
  <si>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</si>
  <si>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</si>
  <si>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</si>
  <si>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</si>
  <si>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</si>
  <si>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</si>
  <si>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</si>
  <si>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</si>
  <si>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</si>
  <si>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</si>
  <si>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</si>
  <si>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</si>
  <si>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</si>
  <si>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</si>
  <si>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</si>
  <si>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</si>
  <si>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</si>
  <si>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</si>
  <si>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</si>
  <si>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</si>
  <si>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</si>
  <si>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</si>
  <si>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</si>
  <si>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</si>
  <si>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</si>
  <si>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</si>
  <si>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</si>
  <si>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</si>
  <si>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</si>
  <si>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</si>
  <si>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</si>
  <si>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</si>
  <si>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</si>
  <si>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</si>
  <si>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</si>
  <si>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</si>
  <si>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</si>
  <si>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</si>
  <si>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</si>
  <si>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</si>
  <si>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</si>
  <si>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</si>
  <si>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</si>
  <si>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</si>
  <si>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</si>
  <si>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</si>
  <si>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</si>
  <si>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</si>
  <si>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</si>
  <si>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</si>
  <si>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</si>
  <si>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</si>
  <si>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</si>
  <si>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</si>
  <si>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</si>
  <si>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</si>
  <si>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</si>
  <si>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</si>
  <si>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</si>
  <si>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</si>
  <si>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</si>
  <si>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</si>
  <si>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</si>
  <si>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</si>
  <si>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</si>
  <si>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</si>
  <si>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</si>
  <si>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</si>
  <si>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</si>
  <si>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</si>
  <si>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</si>
  <si>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</si>
  <si>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</si>
  <si>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</si>
  <si>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</si>
  <si>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</si>
  <si>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</si>
  <si>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</si>
  <si>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</si>
  <si>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</si>
  <si>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</si>
  <si>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</si>
  <si>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</si>
  <si>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</si>
  <si>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</si>
  <si>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</si>
  <si>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</si>
  <si>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</si>
  <si>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</si>
  <si>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</si>
  <si>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</si>
  <si>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</si>
  <si>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</si>
  <si>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</si>
  <si>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</si>
  <si>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</si>
  <si>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</si>
  <si>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</si>
  <si>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</si>
  <si>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</si>
  <si>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</si>
  <si>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</si>
  <si>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</si>
  <si>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</si>
  <si>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</si>
  <si>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</si>
  <si>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</si>
  <si>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</si>
  <si>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</si>
  <si>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</si>
  <si>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</si>
  <si>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</si>
  <si>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</si>
  <si>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</si>
  <si>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</si>
  <si>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</si>
  <si>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</si>
  <si>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</si>
  <si>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</si>
  <si>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</si>
  <si>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</si>
  <si>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</si>
  <si>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</si>
  <si>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</si>
  <si>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</si>
  <si>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</si>
  <si>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</si>
  <si>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</si>
  <si>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</si>
  <si>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</si>
  <si>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</si>
  <si>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</si>
  <si>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</si>
  <si>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</si>
  <si>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</si>
  <si>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</si>
  <si>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</si>
  <si>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</si>
  <si>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</si>
  <si>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</si>
  <si>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</si>
  <si>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</si>
  <si>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</si>
  <si>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</si>
  <si>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</si>
  <si>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</si>
  <si>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</si>
  <si>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</si>
  <si>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</si>
  <si>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</si>
  <si>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</si>
  <si>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</si>
  <si>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</si>
  <si>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</si>
  <si>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</si>
  <si>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</si>
  <si>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</si>
  <si>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</si>
  <si>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</si>
  <si>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</si>
  <si>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</si>
  <si>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</si>
  <si>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</si>
  <si>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</si>
  <si>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</si>
  <si>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</si>
  <si>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</si>
  <si>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</si>
  <si>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</si>
  <si>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</si>
  <si>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</si>
  <si>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</si>
  <si>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</si>
  <si>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</si>
  <si>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</si>
  <si>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</si>
  <si>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</si>
  <si>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</si>
  <si>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</si>
  <si>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</si>
  <si>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</si>
  <si>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</si>
  <si>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</si>
  <si>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</si>
  <si>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</si>
  <si>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</si>
  <si>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</si>
  <si>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</si>
  <si>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</si>
  <si>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</si>
  <si>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</si>
  <si>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</si>
  <si>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</si>
  <si>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</si>
  <si>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</si>
  <si>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</si>
  <si>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</si>
  <si>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</si>
  <si>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</si>
  <si>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</si>
  <si>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</si>
  <si>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</si>
  <si>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</si>
  <si>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</si>
  <si>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</si>
  <si>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</si>
  <si>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</si>
  <si>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</si>
  <si>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</si>
  <si>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</si>
  <si>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</si>
  <si>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</si>
  <si>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</si>
  <si>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</si>
  <si>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</si>
  <si>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</si>
  <si>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</si>
  <si>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</si>
  <si>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</si>
  <si>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</si>
  <si>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</si>
  <si>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</si>
  <si>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</si>
  <si>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</si>
  <si>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</si>
  <si>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</si>
  <si>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</si>
  <si>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</si>
  <si>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</si>
  <si>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</si>
  <si>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</si>
  <si>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</si>
  <si>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</si>
  <si>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</si>
  <si>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</si>
  <si>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</si>
  <si>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</si>
  <si>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</si>
  <si>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</si>
  <si>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</si>
  <si>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</si>
  <si>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</si>
  <si>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</si>
  <si>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</si>
  <si>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</si>
  <si>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</si>
  <si>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</si>
  <si>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</si>
  <si>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</si>
  <si>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</si>
  <si>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</si>
  <si>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</si>
  <si>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</si>
  <si>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</si>
  <si>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</si>
  <si>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</si>
  <si>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</si>
  <si>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</si>
  <si>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</si>
  <si>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</si>
  <si>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</si>
  <si>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</si>
  <si>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</si>
  <si>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</si>
  <si>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</si>
  <si>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</si>
  <si>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</si>
  <si>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</si>
  <si>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</si>
  <si>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</si>
  <si>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</si>
  <si>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</si>
  <si>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</si>
  <si>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</si>
  <si>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</si>
  <si>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</si>
  <si>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</si>
  <si>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</si>
  <si>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</si>
  <si>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</si>
  <si>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</si>
  <si>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</si>
  <si>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</si>
  <si>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</si>
  <si>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</si>
  <si>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</si>
  <si>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</si>
  <si>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</si>
  <si>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</si>
  <si>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</si>
  <si>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</si>
  <si>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</si>
  <si>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</si>
  <si>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</si>
  <si>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</si>
  <si>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</si>
  <si>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</si>
  <si>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</si>
  <si>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</si>
  <si>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</si>
  <si>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</si>
  <si>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</si>
  <si>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</si>
  <si>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</si>
  <si>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</si>
  <si>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</si>
  <si>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</si>
  <si>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</si>
  <si>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</si>
  <si>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</si>
  <si>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</si>
  <si>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</si>
  <si>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</si>
  <si>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</si>
  <si>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</si>
  <si>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</si>
  <si>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</si>
  <si>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</si>
  <si>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</si>
  <si>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</si>
  <si>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</si>
  <si>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</si>
  <si>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</si>
  <si>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</si>
  <si>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</si>
  <si>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</si>
  <si>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</si>
  <si>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</si>
  <si>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</si>
  <si>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</si>
  <si>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</si>
  <si>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</si>
  <si>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</si>
  <si>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</si>
  <si>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</si>
  <si>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</si>
  <si>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</si>
  <si>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</si>
  <si>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</si>
  <si>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</si>
  <si>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</si>
  <si>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</si>
  <si>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</si>
  <si>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</si>
  <si>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</si>
  <si>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</si>
  <si>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</si>
  <si>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</si>
  <si>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</si>
  <si>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</si>
  <si>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</si>
  <si>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</si>
  <si>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</si>
  <si>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</si>
  <si>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</si>
  <si>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</si>
  <si>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</si>
  <si>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</si>
  <si>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</si>
  <si>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</si>
  <si>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</si>
  <si>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</si>
  <si>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</si>
  <si>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</si>
  <si>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</si>
  <si>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</si>
  <si>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</si>
  <si>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</si>
  <si>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</si>
  <si>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</si>
  <si>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</si>
  <si>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</si>
  <si>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</si>
  <si>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</si>
  <si>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</si>
  <si>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</si>
  <si>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</si>
  <si>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</si>
  <si>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</si>
  <si>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</si>
  <si>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</si>
  <si>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</si>
  <si>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</si>
  <si>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</si>
  <si>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</si>
  <si>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</si>
  <si>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</si>
  <si>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</si>
  <si>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</si>
  <si>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</si>
  <si>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</si>
  <si>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</si>
  <si>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</si>
  <si>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</si>
  <si>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</si>
  <si>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</si>
  <si>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</si>
  <si>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</si>
  <si>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</si>
  <si>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</si>
  <si>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</si>
  <si>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</si>
  <si>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</si>
  <si>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</si>
  <si>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</si>
  <si>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</si>
  <si>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</si>
  <si>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</si>
  <si>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</si>
  <si>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</si>
  <si>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</si>
  <si>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</si>
  <si>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</si>
  <si>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</si>
  <si>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</si>
  <si>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</si>
  <si>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</si>
  <si>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</si>
  <si>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</si>
  <si>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</si>
  <si>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</si>
  <si>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</si>
  <si>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</si>
  <si>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</si>
  <si>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</si>
  <si>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</si>
  <si>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</si>
  <si>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</si>
  <si>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</si>
  <si>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</si>
  <si>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</si>
  <si>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</si>
  <si>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</si>
  <si>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</si>
  <si>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</si>
  <si>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</si>
  <si>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</si>
  <si>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</si>
  <si>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</si>
  <si>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</si>
  <si>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</si>
  <si>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</si>
  <si>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</si>
  <si>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</si>
  <si>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</si>
  <si>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</si>
  <si>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</si>
  <si>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</si>
  <si>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</si>
  <si>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</si>
  <si>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</si>
  <si>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</si>
  <si>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</si>
  <si>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</si>
  <si>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</si>
  <si>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</si>
  <si>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</si>
  <si>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</si>
  <si>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</si>
  <si>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</si>
  <si>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</si>
  <si>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</si>
  <si>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</si>
  <si>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</si>
  <si>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</si>
  <si>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</si>
  <si>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</si>
  <si>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</si>
  <si>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</si>
  <si>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</si>
  <si>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</si>
  <si>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</si>
  <si>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</si>
  <si>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</si>
  <si>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</si>
  <si>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</si>
  <si>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</si>
  <si>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</si>
  <si>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</si>
  <si>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</si>
  <si>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</si>
  <si>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</si>
  <si>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</si>
  <si>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</si>
  <si>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</si>
  <si>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</si>
  <si>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</si>
  <si>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</si>
  <si>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</si>
  <si>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</si>
  <si>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</si>
  <si>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</si>
  <si>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</si>
  <si>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</si>
  <si>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</si>
  <si>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</si>
  <si>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</si>
  <si>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</si>
  <si>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</si>
  <si>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</si>
  <si>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</si>
  <si>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</si>
  <si>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</si>
  <si>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</si>
  <si>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</si>
  <si>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</si>
  <si>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</si>
  <si>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</si>
  <si>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</si>
  <si>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</si>
  <si>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</si>
  <si>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</si>
  <si>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</si>
  <si>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</si>
  <si>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</si>
  <si>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</si>
  <si>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</si>
  <si>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</si>
  <si>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</si>
  <si>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</si>
  <si>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</si>
  <si>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</si>
  <si>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</si>
  <si>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</si>
  <si>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</si>
  <si>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</si>
  <si>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</si>
  <si>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</si>
  <si>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</si>
  <si>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</si>
  <si>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</si>
  <si>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</si>
  <si>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</si>
  <si>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</si>
  <si>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</si>
  <si>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</si>
  <si>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</si>
  <si>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</si>
  <si>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</si>
  <si>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</si>
  <si>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</si>
  <si>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</si>
  <si>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</si>
  <si>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</si>
  <si>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</si>
  <si>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</si>
  <si>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</si>
  <si>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</si>
  <si>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</si>
  <si>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</si>
  <si>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</si>
  <si>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</si>
  <si>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</si>
  <si>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</si>
  <si>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</si>
  <si>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</si>
  <si>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</si>
  <si>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</si>
  <si>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</si>
  <si>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</si>
  <si>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</si>
  <si>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</si>
  <si>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</si>
  <si>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</si>
  <si>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</si>
  <si>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</si>
  <si>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</si>
  <si>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</si>
  <si>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</si>
  <si>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</si>
  <si>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</si>
  <si>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</si>
  <si>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</si>
  <si>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</si>
  <si>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</si>
  <si>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</si>
  <si>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</si>
  <si>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</si>
  <si>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</si>
  <si>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</si>
  <si>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</si>
  <si>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</si>
  <si>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</si>
  <si>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</si>
  <si>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</si>
  <si>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</si>
  <si>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</si>
  <si>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</si>
  <si>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</si>
  <si>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</si>
  <si>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</si>
  <si>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</si>
  <si>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</si>
  <si>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</si>
  <si>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</si>
  <si>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</si>
  <si>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</si>
  <si>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</si>
  <si>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</si>
  <si>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</si>
  <si>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</si>
  <si>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</si>
  <si>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</si>
  <si>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</si>
  <si>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</si>
  <si>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</si>
  <si>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</si>
  <si>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</si>
  <si>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</si>
  <si>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</si>
  <si>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</si>
  <si>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</si>
  <si>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</si>
  <si>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</si>
  <si>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</si>
  <si>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</si>
  <si>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</si>
  <si>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</si>
  <si>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</si>
  <si>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</si>
  <si>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</si>
  <si>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</si>
  <si>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</si>
  <si>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</si>
  <si>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</si>
  <si>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</si>
  <si>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</si>
  <si>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</si>
  <si>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</si>
  <si>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</si>
  <si>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</si>
  <si>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</si>
  <si>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</si>
  <si>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</si>
  <si>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</si>
  <si>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</si>
  <si>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</si>
  <si>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</si>
  <si>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</si>
  <si>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</si>
  <si>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</si>
  <si>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</si>
  <si>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</si>
  <si>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</si>
  <si>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</si>
  <si>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</si>
  <si>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</si>
  <si>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</si>
  <si>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</si>
  <si>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</si>
  <si>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</si>
  <si>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</si>
  <si>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</si>
  <si>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</si>
  <si>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</si>
  <si>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</si>
  <si>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</si>
  <si>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</si>
  <si>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</si>
  <si>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</si>
  <si>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</si>
  <si>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</si>
  <si>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</si>
  <si>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</si>
  <si>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</si>
  <si>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</si>
  <si>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</si>
  <si>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</si>
  <si>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</si>
  <si>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</si>
  <si>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</si>
  <si>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</si>
  <si>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</si>
  <si>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</si>
  <si>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</si>
  <si>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</si>
  <si>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</si>
  <si>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</si>
  <si>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</si>
  <si>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</si>
  <si>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</si>
  <si>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</si>
  <si>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</si>
  <si>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</si>
  <si>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</si>
  <si>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</si>
  <si>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</si>
  <si>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</si>
  <si>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</si>
  <si>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</si>
  <si>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</si>
  <si>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</si>
  <si>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</si>
  <si>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</si>
  <si>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</si>
  <si>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</si>
  <si>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</si>
  <si>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</si>
  <si>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</si>
  <si>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</si>
  <si>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</si>
  <si>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</si>
  <si>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</si>
  <si>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</si>
  <si>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</si>
  <si>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</si>
  <si>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</si>
  <si>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</si>
  <si>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</si>
  <si>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</si>
  <si>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</si>
  <si>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</si>
  <si>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</si>
  <si>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</si>
  <si>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</si>
  <si>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</si>
  <si>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</si>
  <si>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</si>
  <si>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</si>
  <si>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</si>
  <si>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</si>
  <si>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</si>
  <si>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</si>
  <si>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</si>
  <si>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</si>
  <si>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</si>
  <si>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</si>
  <si>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</si>
  <si>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</si>
  <si>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</si>
  <si>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PCM-20251209-00002133</t>
  </si>
  <si>
    <t xml:space="preserve">team his phone oss may be at site </t>
  </si>
  <si>
    <t>PCM-20251209-00002031</t>
  </si>
  <si>
    <t xml:space="preserve"> 2025-12-09 14:34:00</t>
  </si>
  <si>
    <t xml:space="preserve">EM team on the way need 30 min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</si>
  <si>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</si>
  <si>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</si>
  <si>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</si>
  <si>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</si>
  <si>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</si>
  <si>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</si>
  <si>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</si>
  <si>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</si>
  <si>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</si>
  <si>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</si>
  <si>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</si>
  <si>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</si>
  <si>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</si>
  <si>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</si>
  <si>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</si>
  <si>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</si>
  <si>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PCM-20251209-00002154</t>
  </si>
  <si>
    <t>ETA 120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</si>
</sst>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22" fontId="33" fillId="0" borderId="0" xfId="0" applyNumberFormat="1"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4" totalsRowShown="0" headerRowDxfId="96" dataDxfId="95" headerRowBorderDxfId="93" tableBorderDxfId="94" totalsRowBorderDxfId="92">
  <autoFilter ref="A1:L1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0" totalsRowShown="0" headerRowDxfId="79" dataDxfId="78" headerRowBorderDxfId="76" tableBorderDxfId="77" totalsRowBorderDxfId="75">
  <autoFilter ref="A1:L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9" totalsRowShown="0" headerRowDxfId="62" dataDxfId="61" headerRowBorderDxfId="59" tableBorderDxfId="60">
  <autoFilter ref="A1:L8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 totalsRowShown="0" headerRowDxfId="29" dataDxfId="28" headerRowBorderDxfId="26" tableBorderDxfId="27">
  <autoFilter ref="A1:L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9" totalsRowShown="0" headerRowDxfId="13" tableBorderDxfId="12">
  <autoFilter ref="A1:L37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4"/>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337.7520909722225</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46000.700516898149</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46000.700516898149</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46000.700516898149</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46000.700516898149</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46000.700516898149</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46000.700516898149</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46000.700516898149</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46000.700516898149</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46000.700516898149</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46000.700516898149</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46000.700516898149</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46000.700516898149</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46000.700516898149</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46000.700516898149</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46000.700516898149</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46000.700516898149</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46000.700516898149</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46000.700516898149</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46000.700516898149</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46000.700516898149</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46000.700516898149</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46000.700516898149</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46000.700516898149</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46000.700516898149</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46000.700516898149</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46000.700516898149</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46000.700516898149</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46000.700516898149</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46000.700516898149</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46000.700516898149</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46000.700516898149</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46000.700516898149</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46000.700516898149</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46000.700516898149</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46000.700516898149</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46000.700516898149</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46000.700516898149</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46000.700516898149</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46000.700516898149</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46000.700516898149</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46000.700516898149</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46000.700516898149</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46000.700516898149</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46000.700516898149</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46000.700516898149</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46000.700516898149</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46000.700516898149</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46000.700516898149</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46000.700516898149</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46000.700516898149</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46000.700516898149</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46000.700516898149</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46000.700516898149</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46000.700516898149</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46000.700516898149</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46000.700516898149</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46000.700516898149</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46000.700516898149</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46000.700516898149</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46000.700516898149</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46000.700516898149</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46000.700516898149</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46000.700516898149</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46000.700516898149</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46000.700516898149</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46000.700516898149</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46000.700516898149</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46000.700516898149</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46000.700516898149</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46000.700516898149</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46000.700516898149</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46000.700516898149</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46000.700516898149</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46000.700516898149</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46000.700516898149</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46000.700516898149</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46000.700516898149</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46000.700516898149</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46000.700516898149</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46000.700516898149</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46000.700516898149</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46000.700516898149</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46000.700516898149</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46000.700516898149</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46000.700516898149</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46000.700516898149</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46000.700516898149</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46000.700516898149</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46000.700516898149</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46000.700516898149</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46000.700516898149</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46000.700516898149</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46000.700516898149</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46000.700516898149</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46000.700516898149</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46000.700516898149</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46000.700516898149</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46000.700516898149</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46000.700516898149</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46000.700516898149</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46000.700516898149</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46000.700516898149</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46000.700516898149</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46000.700516898149</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46000.700516898149</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46000.700516898149</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46000.700516898149</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46000.700516898149</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46000.700516898149</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46000.700516898149</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46000.700516898149</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46000.700516898149</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46000.700516898149</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46000.700516898149</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46000.700516898149</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46000.700516898149</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46000.700516898149</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46000.700516898149</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46000.700516898149</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46000.700516898149</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46000.700516898149</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46000.700516898149</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46000.700516898149</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46000.700516898149</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46000.700516898149</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46000.700516898149</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46000.700516898149</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46000.700516898149</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46000.700516898149</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46000.700516898149</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46000.700516898149</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46000.700516898149</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46000.700516898149</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46000.700516898149</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46000.700516898149</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46000.700516898149</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46000.700516898149</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46000.700516898149</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46000.700516898149</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46000.700516898149</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46000.700516898149</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46000.700516898149</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46000.700516898149</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46000.700516898149</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46000.700516898149</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46000.700516898149</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46000.700516898149</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46000.700516898149</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46000.700516898149</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46000.700516898149</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46000.700516898149</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46000.700516898149</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46000.700516898149</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46000.700516898149</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46000.700516898149</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46000.700516898149</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46000.700516898149</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46000.700516898149</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46000.700516898149</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46000.700516898149</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46000.700516898149</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46000.700516898149</v>
      </c>
      <c r="H164" s="122"/>
      <c r="I164" s="124" t="str">
        <f>IFERROR(VLOOKUP(D164,DB!A:F,6,0),"")</f>
        <v/>
      </c>
      <c r="J164" s="124" t="str">
        <f>IFERROR(VLOOKUP(D164,DB!A:G,7,0),"")</f>
        <v/>
      </c>
      <c r="K164" s="120"/>
      <c r="L164" s="119" t="str">
        <f>IFERROR(VLOOKUP(D164,DB!A:I,9,0),"")</f>
        <v/>
      </c>
    </row>
  </sheetData>
  <customSheetViews>
    <customSheetView guid="{F6042A99-DD27-4453-835D-0834D95730CC}" filter="1" showAutoFilter="1">
      <pageMargins left="0" right="0" top="0" bottom="0" header="0" footer="0"/>
      <autoFilter ref="B1:M1" xr:uid="{780224ED-5B47-4BD7-874E-991F7A422506}"/>
    </customSheetView>
  </customSheetViews>
  <dataValidations count="2">
    <dataValidation allowBlank="1" showInputMessage="1" showErrorMessage="1" sqref="E1" xr:uid="{5DBA255D-CDD9-49FB-AD3C-AF70AB4EE696}"/>
    <dataValidation type="list" allowBlank="1" showInputMessage="1" showErrorMessage="1" sqref="E2:E1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0"/>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175.70067893518717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16.313097916667175</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3.3451349537062924</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18" t="s">
        <v>22241</v>
      </c>
      <c r="E6" s="81" t="s">
        <v>39109</v>
      </c>
      <c r="F6" s="97">
        <v>46000.635983796295</v>
      </c>
      <c r="G6" s="98">
        <f ca="1">IFERROR(NOW()-F6,"-")</f>
        <v>6.4533101853157859E-2</v>
      </c>
      <c r="H6" s="97">
        <v>46000.625567129631</v>
      </c>
      <c r="I6" s="18" t="str">
        <f>IFERROR(VLOOKUP(D6,DB!A:F,6,0),"")</f>
        <v>Power cube</v>
      </c>
      <c r="J6" s="18" t="str">
        <f>IFERROR(VLOOKUP(D6,DB!A:G,7,0),"")</f>
        <v>In progress+No BB Design</v>
      </c>
      <c r="K6" s="19" t="s">
        <v>39120</v>
      </c>
      <c r="L6" s="18" t="str">
        <f>IFERROR(VLOOKUP(D6,DB!A:I,9,0),"")</f>
        <v>Latis</v>
      </c>
    </row>
    <row r="7" spans="1:12" ht="31.5" customHeight="1">
      <c r="A7" s="96"/>
      <c r="B7" s="18" t="str">
        <f>IFERROR(VLOOKUP(D7,DB!A:K,11,0),"")</f>
        <v/>
      </c>
      <c r="C7" s="18"/>
      <c r="D7" s="18"/>
      <c r="E7" s="81"/>
      <c r="F7" s="97"/>
      <c r="G7" s="98">
        <f ca="1">IFERROR(NOW()-F7,"-")</f>
        <v>46000.700516898149</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46000.700516898149</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46000.700516898149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46000.700516898149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46000.700516898149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46000.700516898149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46000.700516898149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46000.700516898149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46000.700516898149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46000.700516898149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46000.700516898149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46000.700516898149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46000.700516898149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46000.700516898149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46000.700516898149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46000.700516898149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46000.700516898149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46000.700516898149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46000.700516898149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46000.700516898149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46000.700516898149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46000.700516898149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46000.700516898149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46000.700516898149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46000.700516898149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46000.700516898149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46000.700516898149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46000.700516898149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46000.700516898149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46000.700516898149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46000.700516898149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46000.700516898149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46000.700516898149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46000.700516898149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46000.700516898149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46000.700516898149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46000.700516898149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46000.700516898149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46000.700516898149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46000.700516898149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46000.700516898149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46000.700516898149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46000.700516898149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46000.700516898149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46000.700516898149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46000.700516898149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46000.700516898149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46000.700516898149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46000.700516898149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46000.700516898149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46000.700516898149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46000.700516898149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46000.700516898149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46000.700516898149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46000.700516898149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46000.700516898149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46000.700516898149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46000.700516898149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46000.700516898149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46000.700516898149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46000.700516898149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46000.700516898149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46000.700516898149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46000.700516898149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46000.700516898149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46000.700516898149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46000.700516898149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46000.700516898149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46000.700516898149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46000.700516898149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46000.700516898149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46000.700516898149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46000.700516898149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46000.700516898149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46000.700516898149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46000.700516898149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46000.700516898149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46000.700516898149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46000.700516898149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46000.700516898149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46000.700516898149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46000.700516898149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46000.700516898149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46000.700516898149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46000.700516898149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46000.700516898149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46000.700516898149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46000.700516898149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46000.700516898149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46000.700516898149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46000.700516898149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46000.700516898149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46000.700516898149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46000.700516898149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46000.700516898149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46000.700516898149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46000.700516898149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46000.700516898149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46000.700516898149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46000.700516898149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46000.700516898149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46000.700516898149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46000.700516898149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46000.700516898149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46000.700516898149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46000.700516898149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46000.700516898149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46000.700516898149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46000.700516898149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46000.700516898149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46000.700516898149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46000.700516898149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46000.700516898149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46000.700516898149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46000.700516898149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46000.700516898149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46000.700516898149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46000.700516898149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46000.700516898149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46000.700516898149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46000.700516898149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46000.700516898149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46000.700516898149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46000.700516898149</v>
      </c>
      <c r="H130" s="97"/>
      <c r="I130" s="18" t="str">
        <f>IFERROR(VLOOKUP(D130,DB!A:F,6,0),"")</f>
        <v/>
      </c>
      <c r="J130" s="18" t="str">
        <f>IFERROR(VLOOKUP(D130,DB!A:G,7,0),"")</f>
        <v/>
      </c>
      <c r="K130" s="19"/>
      <c r="L130" s="18" t="str">
        <f>IFERROR(VLOOKUP(D130,DB!A:I,9,0),"")</f>
        <v/>
      </c>
    </row>
    <row r="131" spans="1:12" ht="31.5" customHeight="1">
      <c r="A131" s="146"/>
      <c r="B131" s="147" t="str">
        <f>IFERROR(VLOOKUP(D131,DB!A:K,11,0),"")</f>
        <v/>
      </c>
      <c r="C131" s="147"/>
      <c r="D131" s="147"/>
      <c r="E131" s="147"/>
      <c r="F131" s="148"/>
      <c r="G131" s="149">
        <f ca="1">IFERROR(NOW()-F131,"-")</f>
        <v>46000.700516898149</v>
      </c>
      <c r="H131" s="148"/>
      <c r="I131" s="147" t="str">
        <f>IFERROR(VLOOKUP(D131,DB!A:F,6,0),"")</f>
        <v/>
      </c>
      <c r="J131" s="147" t="str">
        <f>IFERROR(VLOOKUP(D131,DB!A:G,7,0),"")</f>
        <v/>
      </c>
      <c r="K131" s="150"/>
      <c r="L131" s="147" t="str">
        <f>IFERROR(VLOOKUP(D131,DB!A:I,9,0),"")</f>
        <v/>
      </c>
    </row>
    <row r="132" spans="1:12" ht="31.5" customHeight="1">
      <c r="A132" s="96"/>
      <c r="B132" s="18" t="str">
        <f>IFERROR(VLOOKUP(D132,DB!A:K,11,0),"")</f>
        <v/>
      </c>
      <c r="C132" s="18"/>
      <c r="D132" s="18"/>
      <c r="E132" s="18"/>
      <c r="F132" s="97"/>
      <c r="G132" s="98">
        <f ca="1">IFERROR(NOW()-F132,"-")</f>
        <v>46000.700516898149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46000.700516898149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46000.700516898149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46000.700516898149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46000.700516898149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46000.700516898149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46000.700516898149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46000.700516898149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46000.700516898149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46000.700516898149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46000.700516898149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46000.700516898149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46000.700516898149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46000.700516898149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46000.700516898149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46000.700516898149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46000.700516898149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46000.700516898149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46000.700516898149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46000.700516898149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46000.700516898149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46000.700516898149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46000.700516898149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46000.700516898149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46000.700516898149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46000.700516898149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46000.700516898149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46000.700516898149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46000.700516898149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46000.700516898149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46000.700516898149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46000.700516898149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46000.700516898149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46000.700516898149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46000.700516898149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46000.700516898149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46000.700516898149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46000.700516898149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46000.700516898149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46000.700516898149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46000.700516898149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46000.700516898149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46000.700516898149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46000.700516898149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46000.700516898149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46000.700516898149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46000.700516898149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46000.700516898149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46000.700516898149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46000.700516898149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46000.700516898149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46000.700516898149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46000.700516898149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46000.700516898149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46000.700516898149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46000.700516898149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46000.700516898149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46000.700516898149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46000.700516898149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46000.700516898149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46000.700516898149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46000.700516898149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46000.700516898149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46000.700516898149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46000.700516898149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46000.700516898149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46000.700516898149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46000.700516898149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46000.700516898149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46000.700516898149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46000.700516898149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46000.700516898149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46000.700516898149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46000.700516898149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46000.700516898149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46000.700516898149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46000.700516898149</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46000.700516898149</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46000.700516898149</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46000.700516898149</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46000.700516898149</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46000.700516898149</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46000.700516898149</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46000.700516898149</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46000.700516898149</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46000.700516898149</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46000.700516898149</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46000.700516898149</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46000.700516898149</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46000.700516898149</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46000.700516898149</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46000.700516898149</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46000.700516898149</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46000.700516898149</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46000.700516898149</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46000.700516898149</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46000.700516898149</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46000.700516898149</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46000.700516898149</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46000.700516898149</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46000.700516898149</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46000.700516898149</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46000.700516898149</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46000.700516898149</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46000.700516898149</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46000.700516898149</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46000.700516898149</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46000.700516898149</v>
      </c>
      <c r="H239" s="97"/>
      <c r="I239" s="18" t="str">
        <f>IFERROR(VLOOKUP(D239,DB!A:F,6,0),"")</f>
        <v/>
      </c>
      <c r="J239" s="18" t="str">
        <f>IFERROR(VLOOKUP(D239,DB!A:G,7,0),"")</f>
        <v/>
      </c>
      <c r="K239" s="19"/>
      <c r="L239" s="18" t="str">
        <f>IFERROR(VLOOKUP(D239,DB!A:I,9,0),"")</f>
        <v/>
      </c>
    </row>
    <row r="240" spans="1:12" ht="31.5" customHeight="1">
      <c r="A240" s="146"/>
      <c r="B240" s="147" t="str">
        <f>IFERROR(VLOOKUP(D240,DB!A:K,11,0),"")</f>
        <v/>
      </c>
      <c r="C240" s="147"/>
      <c r="D240" s="147"/>
      <c r="E240" s="147"/>
      <c r="F240" s="148"/>
      <c r="G240" s="149">
        <f ca="1">IFERROR(NOW()-F240,"-")</f>
        <v>46000.700516898149</v>
      </c>
      <c r="H240" s="148"/>
      <c r="I240" s="147" t="str">
        <f>IFERROR(VLOOKUP(D240,DB!A:F,6,0),"")</f>
        <v/>
      </c>
      <c r="J240" s="147" t="str">
        <f>IFERROR(VLOOKUP(D240,DB!A:G,7,0),"")</f>
        <v/>
      </c>
      <c r="K240" s="150"/>
      <c r="L240" s="147" t="str">
        <f>IFERROR(VLOOKUP(D240,DB!A:I,9,0),"")</f>
        <v/>
      </c>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9"/>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39121</v>
      </c>
      <c r="B2" s="58" t="str">
        <f>IFERROR(VLOOKUP(D2,DB!A:K,11,0),"")</f>
        <v>R3</v>
      </c>
      <c r="C2" s="18">
        <v>1</v>
      </c>
      <c r="D2" s="18" t="s">
        <v>25371</v>
      </c>
      <c r="E2" s="18" t="s">
        <v>39106</v>
      </c>
      <c r="F2" s="20" t="s">
        <v>39122</v>
      </c>
      <c r="G2" s="21" t="str">
        <f t="shared" ref="G2:G22" ca="1" si="0">IFERROR(NOW()-F2,"-")</f>
        <v>-</v>
      </c>
      <c r="H2" s="154">
        <v>46000.606828703705</v>
      </c>
      <c r="I2" s="19" t="str">
        <f>IFERROR(VLOOKUP(D2,DB!A:F,6,0),"")</f>
        <v>Power Cube</v>
      </c>
      <c r="J2" s="18" t="str">
        <f>IFERROR(VLOOKUP(D2,DB!A:G,7,0),"")</f>
        <v>No BB Design+Good</v>
      </c>
      <c r="K2" s="42" t="s">
        <v>39123</v>
      </c>
      <c r="L2" s="23" t="str">
        <f>IFERROR(VLOOKUP(D2,DB!A:I,9,0),"")</f>
        <v>Latis</v>
      </c>
    </row>
    <row r="3" spans="1:13" ht="15" customHeight="1">
      <c r="A3" s="19"/>
      <c r="B3" s="58" t="str">
        <f>IFERROR(VLOOKUP(D3,DB!A:K,11,0),"")</f>
        <v/>
      </c>
      <c r="C3" s="18"/>
      <c r="D3" s="18" t="str">
        <f>IFERROR(VLOOKUP(#REF!,DB!#REF!,7,0),"")</f>
        <v/>
      </c>
      <c r="E3" s="18"/>
      <c r="F3" s="20"/>
      <c r="G3" s="21">
        <f t="shared" ca="1" si="0"/>
        <v>46000.700516898149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46000.700516898149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46000.700516898149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46000.700516898149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46000.700516898149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46000.700516898149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46000.700516898149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46000.700516898149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46000.700516898149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46000.700516898149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46000.700516898149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46000.700516898149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46000.700516898149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46000.700516898149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46000.700516898149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46000.700516898149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46000.700516898149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46000.700516898149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46000.700516898149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46000.700516898149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46000.700516898149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46000.700516898149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46000.700516898149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46000.700516898149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46000.700516898149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46000.700516898149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46000.700516898149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46000.700516898149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46000.700516898149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46000.700516898149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46000.700516898149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46000.700516898149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46000.700516898149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46000.700516898149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46000.700516898149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46000.700516898149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46000.700516898149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46000.700516898149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46000.700516898149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46000.700516898149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46000.700516898149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46000.700516898149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46000.700516898149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46000.700516898149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46000.700516898149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46000.700516898149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46000.700516898149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46000.700516898149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46000.700516898149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46000.700516898149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46000.700516898149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46000.700516898149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46000.700516898149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46000.700516898149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46000.700516898149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46000.700516898149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46000.700516898149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46000.700516898149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46000.700516898149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46000.700516898149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46000.700516898149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46000.700516898149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46000.700516898149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46000.700516898149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46000.700516898149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46000.700516898149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46000.700516898149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46000.700516898149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46000.700516898149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46000.700516898149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46000.700516898149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46000.700516898149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46000.700516898149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46000.700516898149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46000.700516898149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46000.700516898149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46000.700516898149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46000.700516898149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46000.700516898149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46000.700516898149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46000.700516898149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46000.700516898149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46000.700516898149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46000.700516898149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46000.700516898149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46000.700516898149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46000.700516898149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46000.700516898149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46000.700516898149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46000.700516898149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46000.700516898149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46000.700516898149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46000.700516898149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46000.700516898149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46000.700516898149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46000.700516898149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46000.700516898149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46000.700516898149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46000.700516898149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46000.700516898149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46000.700516898149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46000.700516898149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46000.700516898149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46000.700516898149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46000.700516898149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46000.700516898149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46000.700516898149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46000.700516898149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46000.700516898149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46000.700516898149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46000.700516898149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46000.700516898149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46000.700516898149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46000.700516898149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46000.700516898149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46000.700516898149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46000.700516898149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46000.700516898149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46000.700516898149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46000.700516898149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46000.700516898149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46000.700516898149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46000.700516898149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46000.700516898149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46000.700516898149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46000.700516898149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46000.700516898149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46000.700516898149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46000.700516898149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46000.700516898149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46000.700516898149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46000.700516898149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46000.700516898149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46000.700516898149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46000.700516898149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46000.700516898149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46000.700516898149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46000.700516898149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46000.700516898149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46000.700516898149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46000.700516898149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46000.700516898149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46000.700516898149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46000.700516898149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46000.700516898149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46000.700516898149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46000.700516898149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46000.700516898149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46000.700516898149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46000.700516898149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46000.700516898149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46000.700516898149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46000.700516898149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46000.700516898149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46000.700516898149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46000.700516898149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46000.700516898149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46000.700516898149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46000.700516898149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46000.700516898149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46000.700516898149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46000.700516898149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46000.700516898149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46000.700516898149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46000.700516898149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46000.700516898149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46000.700516898149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46000.700516898149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46000.700516898149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46000.700516898149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46000.700516898149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46000.700516898149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46000.700516898149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46000.700516898149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46000.700516898149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46000.700516898149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46000.700516898149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46000.700516898149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46000.700516898149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46000.700516898149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46000.700516898149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46000.700516898149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46000.700516898149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46000.700516898149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46000.700516898149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46000.700516898149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46000.700516898149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46000.700516898149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46000.700516898149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46000.700516898149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46000.700516898149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46000.700516898149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46000.700516898149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46000.700516898149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46000.700516898149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46000.700516898149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46000.700516898149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46000.700516898149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46000.700516898149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46000.700516898149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46000.700516898149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46000.700516898149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46000.700516898149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46000.700516898149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46000.700516898149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46000.700516898149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46000.700516898149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46000.700516898149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46000.700516898149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46000.700516898149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46000.700516898149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46000.700516898149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46000.700516898149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46000.700516898149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46000.700516898149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46000.700516898149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46000.700516898149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46000.700516898149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46000.700516898149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46000.700516898149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46000.700516898149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46000.700516898149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46000.700516898149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46000.700516898149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46000.700516898149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46000.700516898149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46000.700516898149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46000.700516898149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46000.700516898149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46000.700516898149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46000.700516898149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46000.700516898149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46000.700516898149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46000.700516898149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46000.700516898149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46000.700516898149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46000.700516898149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46000.700516898149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46000.700516898149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46000.700516898149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46000.700516898149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46000.700516898149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46000.700516898149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46000.700516898149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46000.700516898149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46000.700516898149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46000.700516898149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46000.700516898149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46000.700516898149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46000.700516898149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46000.700516898149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46000.700516898149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46000.700516898149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46000.700516898149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46000.700516898149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46000.700516898149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46000.700516898149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46000.700516898149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46000.700516898149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46000.700516898149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46000.700516898149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46000.700516898149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46000.700516898149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46000.700516898149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46000.700516898149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46000.700516898149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46000.700516898149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46000.700516898149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46000.700516898149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46000.700516898149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46000.700516898149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46000.700516898149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46000.700516898149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46000.700516898149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46000.700516898149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46000.700516898149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46000.700516898149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46000.700516898149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46000.700516898149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46000.700516898149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46000.700516898149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46000.700516898149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46000.700516898149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46000.700516898149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46000.700516898149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46000.700516898149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46000.700516898149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46000.700516898149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46000.700516898149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46000.700516898149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46000.700516898149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46000.700516898149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46000.700516898149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46000.700516898149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46000.700516898149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46000.700516898149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46000.700516898149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46000.700516898149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46000.700516898149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46000.700516898149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46000.700516898149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46000.700516898149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46000.700516898149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46000.700516898149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46000.700516898149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46000.700516898149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46000.700516898149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46000.700516898149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46000.700516898149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46000.700516898149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46000.700516898149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46000.700516898149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46000.700516898149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46000.700516898149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46000.700516898149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46000.700516898149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46000.700516898149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46000.700516898149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46000.700516898149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46000.700516898149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46000.700516898149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46000.700516898149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46000.700516898149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46000.700516898149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46000.700516898149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46000.700516898149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46000.700516898149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46000.700516898149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46000.700516898149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46000.700516898149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46000.700516898149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46000.700516898149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46000.700516898149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46000.700516898149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46000.700516898149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46000.700516898149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46000.700516898149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46000.700516898149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46000.700516898149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46000.700516898149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46000.700516898149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46000.700516898149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46000.700516898149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46000.700516898149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46000.700516898149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46000.700516898149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46000.700516898149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46000.700516898149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46000.700516898149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46000.700516898149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46000.700516898149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46000.700516898149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46000.700516898149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46000.700516898149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46000.700516898149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46000.700516898149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46000.700516898149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46000.700516898149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46000.700516898149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46000.700516898149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46000.700516898149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46000.700516898149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46000.700516898149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46000.700516898149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46000.700516898149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46000.700516898149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46000.700516898149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46000.700516898149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46000.700516898149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46000.700516898149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46000.700516898149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46000.700516898149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46000.700516898149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46000.700516898149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46000.700516898149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46000.700516898149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46000.700516898149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46000.700516898149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46000.700516898149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46000.700516898149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46000.700516898149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46000.700516898149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46000.700516898149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46000.700516898149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46000.700516898149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46000.700516898149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46000.700516898149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46000.700516898149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46000.700516898149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46000.700516898149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46000.700516898149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46000.700516898149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46000.700516898149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46000.700516898149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46000.700516898149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46000.700516898149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46000.700516898149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46000.700516898149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46000.700516898149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46000.700516898149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46000.700516898149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46000.700516898149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46000.700516898149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46000.700516898149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46000.700516898149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46000.700516898149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46000.700516898149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46000.700516898149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46000.700516898149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46000.700516898149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46000.700516898149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46000.700516898149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46000.700516898149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46000.700516898149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46000.700516898149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46000.700516898149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46000.700516898149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46000.700516898149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46000.700516898149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46000.700516898149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46000.700516898149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46000.700516898149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46000.700516898149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46000.700516898149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46000.700516898149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46000.700516898149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46000.700516898149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46000.700516898149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46000.700516898149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46000.700516898149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46000.700516898149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46000.700516898149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46000.700516898149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46000.700516898149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46000.700516898149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46000.700516898149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46000.700516898149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46000.700516898149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46000.700516898149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46000.700516898149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46000.700516898149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46000.700516898149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46000.700516898149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46000.700516898149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46000.700516898149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46000.700516898149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46000.700516898149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46000.700516898149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46000.700516898149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46000.700516898149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46000.700516898149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46000.700516898149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46000.700516898149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46000.700516898149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46000.700516898149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46000.700516898149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46000.700516898149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46000.700516898149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46000.700516898149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46000.700516898149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46000.700516898149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46000.700516898149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46000.700516898149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46000.700516898149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46000.700516898149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46000.700516898149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46000.700516898149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46000.700516898149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46000.700516898149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46000.700516898149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46000.700516898149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46000.700516898149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46000.700516898149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46000.700516898149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46000.700516898149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46000.700516898149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46000.700516898149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46000.700516898149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46000.700516898149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46000.700516898149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46000.700516898149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46000.700516898149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46000.700516898149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46000.700516898149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46000.700516898149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46000.700516898149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46000.700516898149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46000.700516898149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46000.700516898149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46000.700516898149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46000.700516898149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46000.700516898149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46000.700516898149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46000.700516898149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46000.700516898149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46000.700516898149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46000.700516898149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46000.700516898149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46000.700516898149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46000.700516898149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46000.700516898149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46000.700516898149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46000.700516898149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46000.700516898149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46000.700516898149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46000.700516898149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46000.700516898149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46000.700516898149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46000.700516898149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46000.700516898149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46000.700516898149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46000.700516898149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46000.700516898149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46000.700516898149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46000.700516898149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46000.700516898149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46000.700516898149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46000.700516898149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46000.700516898149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46000.700516898149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46000.700516898149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46000.700516898149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46000.700516898149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46000.700516898149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46000.700516898149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46000.700516898149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46000.700516898149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46000.700516898149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46000.700516898149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46000.700516898149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46000.700516898149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46000.700516898149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46000.700516898149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46000.700516898149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46000.700516898149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46000.700516898149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46000.700516898149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46000.700516898149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46000.700516898149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46000.700516898149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46000.700516898149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46000.700516898149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46000.700516898149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46000.700516898149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46000.700516898149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46000.700516898149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46000.700516898149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46000.700516898149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46000.700516898149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46000.700516898149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46000.700516898149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46000.700516898149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46000.700516898149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46000.700516898149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46000.700516898149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46000.700516898149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46000.700516898149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46000.700516898149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46000.700516898149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46000.700516898149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46000.700516898149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46000.700516898149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46000.700516898149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46000.700516898149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46000.700516898149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46000.700516898149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46000.700516898149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46000.700516898149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46000.700516898149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46000.700516898149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46000.700516898149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46000.700516898149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46000.700516898149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46000.700516898149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46000.700516898149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46000.700516898149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46000.700516898149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46000.700516898149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46000.700516898149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46000.700516898149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46000.700516898149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46000.700516898149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46000.700516898149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46000.700516898149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46000.700516898149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46000.700516898149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46000.700516898149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46000.700516898149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46000.700516898149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46000.700516898149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46000.700516898149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46000.700516898149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46000.700516898149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46000.700516898149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46000.700516898149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46000.700516898149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46000.700516898149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46000.700516898149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46000.700516898149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46000.700516898149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46000.700516898149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46000.700516898149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46000.700516898149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46000.700516898149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46000.700516898149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46000.700516898149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46000.700516898149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46000.700516898149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46000.700516898149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46000.700516898149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46000.700516898149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46000.700516898149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46000.700516898149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46000.700516898149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46000.700516898149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46000.700516898149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46000.700516898149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46000.700516898149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46000.700516898149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46000.700516898149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46000.700516898149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46000.700516898149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46000.700516898149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46000.700516898149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46000.700516898149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46000.700516898149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46000.700516898149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46000.700516898149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46000.700516898149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46000.700516898149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46000.700516898149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46000.700516898149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46000.700516898149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46000.700516898149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46000.700516898149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46000.700516898149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46000.700516898149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46000.700516898149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46000.700516898149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46000.700516898149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46000.700516898149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46000.700516898149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46000.700516898149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46000.700516898149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46000.700516898149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46000.700516898149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46000.700516898149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46000.700516898149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46000.700516898149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46000.700516898149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46000.700516898149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46000.700516898149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46000.700516898149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46000.700516898149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46000.700516898149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46000.700516898149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46000.700516898149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46000.700516898149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46000.700516898149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46000.700516898149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46000.700516898149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46000.700516898149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46000.700516898149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46000.700516898149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46000.700516898149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46000.700516898149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46000.700516898149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46000.700516898149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46000.700516898149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46000.700516898149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46000.700516898149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46000.700516898149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46000.700516898149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46000.700516898149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46000.700516898149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46000.700516898149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46000.700516898149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46000.700516898149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46000.700516898149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46000.700516898149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46000.700516898149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46000.700516898149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46000.700516898149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46000.700516898149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46000.700516898149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46000.700516898149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46000.700516898149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46000.700516898149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46000.700516898149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46000.700516898149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46000.700516898149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46000.700516898149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46000.700516898149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46000.700516898149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46000.700516898149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46000.700516898149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46000.700516898149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46000.700516898149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46000.700516898149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46000.700516898149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46000.700516898149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46000.700516898149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46000.700516898149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46000.700516898149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46000.700516898149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46000.700516898149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46000.700516898149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46000.700516898149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46000.700516898149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46000.700516898149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46000.700516898149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46000.700516898149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46000.700516898149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46000.700516898149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46000.700516898149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46000.700516898149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46000.700516898149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46000.700516898149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46000.700516898149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46000.700516898149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46000.700516898149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46000.700516898149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46000.700516898149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46000.700516898149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46000.700516898149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46000.700516898149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46000.700516898149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46000.700516898149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46000.700516898149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46000.700516898149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46000.700516898149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46000.700516898149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46000.700516898149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46000.700516898149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46000.700516898149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46000.700516898149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46000.700516898149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46000.700516898149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46000.700516898149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46000.700516898149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46000.700516898149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46000.700516898149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46000.700516898149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46000.700516898149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46000.700516898149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46000.700516898149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46000.700516898149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46000.700516898149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46000.700516898149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46000.700516898149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46000.700516898149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46000.700516898149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46000.700516898149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46000.700516898149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46000.700516898149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46000.700516898149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46000.700516898149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46000.700516898149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46000.700516898149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46000.700516898149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46000.700516898149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46000.700516898149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46000.700516898149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46000.700516898149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46000.700516898149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46000.700516898149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46000.700516898149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46000.700516898149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46000.700516898149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46000.700516898149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46000.700516898149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46000.700516898149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46000.700516898149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46000.700516898149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46000.700516898149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46000.700516898149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46000.700516898149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46000.700516898149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46000.700516898149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46000.700516898149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46000.700516898149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46000.700516898149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46000.700516898149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46000.700516898149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46000.700516898149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46000.700516898149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46000.700516898149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46000.700516898149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46000.700516898149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46000.700516898149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46000.700516898149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46000.700516898149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46000.700516898149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46000.700516898149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46000.700516898149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46000.700516898149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46000.700516898149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46000.700516898149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46000.700516898149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46000.700516898149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46000.700516898149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46000.700516898149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46000.700516898149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46000.700516898149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46000.700516898149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46000.700516898149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46000.700516898149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46000.700516898149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46000.700516898149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46000.700516898149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46000.700516898149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46000.700516898149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46000.700516898149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46000.700516898149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46000.700516898149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46000.700516898149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46000.700516898149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46000.700516898149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46000.700516898149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46000.700516898149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46000.700516898149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46000.700516898149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46000.700516898149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46000.700516898149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46000.700516898149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46000.700516898149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46000.700516898149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46000.700516898149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46000.700516898149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46000.700516898149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46000.700516898149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46000.700516898149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46000.700516898149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46000.700516898149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46000.700516898149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46000.700516898149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46000.700516898149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46000.700516898149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46000.700516898149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46000.700516898149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46000.700516898149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46000.700516898149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46000.700516898149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46000.700516898149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46000.700516898149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46000.700516898149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46000.700516898149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46000.700516898149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46000.700516898149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46000.700516898149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46000.700516898149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46000.700516898149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869" ca="1" si="14">IFERROR(NOW()-F855,"-")</f>
        <v>46000.700516898149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46000.700516898149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46000.700516898149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46000.700516898149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46000.700516898149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46000.700516898149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46000.700516898149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46000.700516898149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46000.700516898149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46000.700516898149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46000.700516898149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46000.700516898149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46000.700516898149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46000.700516898149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46000.700516898149</v>
      </c>
      <c r="H869" s="22"/>
      <c r="I869" s="19" t="str">
        <f>IFERROR(VLOOKUP(D869,DB!A:F,6,0),"")</f>
        <v/>
      </c>
      <c r="J869" s="18" t="str">
        <f>IFERROR(VLOOKUP(D869,DB!A:G,7,0),"")</f>
        <v/>
      </c>
      <c r="K869" s="42"/>
      <c r="L869" s="23" t="str">
        <f>IFERROR(VLOOKUP(D869,DB!A:I,9,0),"")</f>
        <v/>
      </c>
    </row>
  </sheetData>
  <dataValidations count="2">
    <dataValidation allowBlank="1" showInputMessage="1" showErrorMessage="1" sqref="E1" xr:uid="{5914219A-CB83-432D-936A-CC0CB6F3982A}"/>
    <dataValidation type="list" allowBlank="1" showInputMessage="1" showErrorMessage="1" sqref="E2:E8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39124</v>
      </c>
      <c r="B2" s="87" t="str">
        <f>IFERROR(VLOOKUP(D2,DB!A:K,11,0),"")</f>
        <v>R4</v>
      </c>
      <c r="C2" s="89">
        <v>1</v>
      </c>
      <c r="D2" s="87" t="s">
        <v>35166</v>
      </c>
      <c r="E2" s="90" t="s">
        <v>39106</v>
      </c>
      <c r="F2" s="91">
        <v>45703.480717592596</v>
      </c>
      <c r="G2" s="92">
        <f ca="1">IFERROR(NOW()-F2,"")</f>
        <v>297.21979930555244</v>
      </c>
      <c r="H2" s="91">
        <v>45703.474768518521</v>
      </c>
      <c r="I2" s="91" t="str">
        <f>IFERROR(VLOOKUP(D2,DB!A:F,6,0),"")</f>
        <v>SCECO</v>
      </c>
      <c r="J2" s="91" t="str">
        <f>IFERROR(VLOOKUP(D2,DB!A:G,7,0),"")</f>
        <v>Dead</v>
      </c>
      <c r="K2" s="93" t="s">
        <v>39125</v>
      </c>
      <c r="L2" s="87" t="str">
        <f>IFERROR(VLOOKUP(D2,DB!A:I,9,0),"")</f>
        <v>Latis</v>
      </c>
    </row>
    <row r="3" spans="1:16" ht="19.5" customHeight="1">
      <c r="A3" s="107" t="s">
        <v>39126</v>
      </c>
      <c r="B3" s="107" t="str">
        <f>IFERROR(VLOOKUP(D3,DB!A:K,11,0),"")</f>
        <v>R4</v>
      </c>
      <c r="C3" s="89">
        <v>2</v>
      </c>
      <c r="D3" s="87" t="s">
        <v>32943</v>
      </c>
      <c r="E3" s="90" t="s">
        <v>39106</v>
      </c>
      <c r="F3" s="91">
        <v>45998.79414351852</v>
      </c>
      <c r="G3" s="92">
        <f t="shared" ref="G3:G4" ca="1" si="0">IFERROR(NOW()-F3,"")</f>
        <v>1.9063733796283486</v>
      </c>
      <c r="H3" s="91">
        <v>45998.664027777777</v>
      </c>
      <c r="I3" s="107" t="str">
        <f>IFERROR(VLOOKUP(D3,DB!A:F,6,0),"")</f>
        <v>SCECO</v>
      </c>
      <c r="J3" s="107" t="str">
        <f>IFERROR(VLOOKUP(D3,DB!A:G,7,0),"")</f>
        <v>Vandalized</v>
      </c>
      <c r="K3" s="93" t="s">
        <v>39127</v>
      </c>
      <c r="L3" s="87" t="str">
        <f>IFERROR(VLOOKUP(D3,DB!A:I,9,0),"")</f>
        <v>Latis</v>
      </c>
    </row>
    <row r="4" spans="1:16" ht="30.75">
      <c r="A4" s="107" t="s">
        <v>39128</v>
      </c>
      <c r="B4" s="107" t="str">
        <f>IFERROR(VLOOKUP(D4,DB!A:K,11,0),"")</f>
        <v>R4</v>
      </c>
      <c r="C4" s="89">
        <v>3</v>
      </c>
      <c r="D4" s="87" t="s">
        <v>36247</v>
      </c>
      <c r="E4" s="90" t="s">
        <v>39106</v>
      </c>
      <c r="F4" s="91"/>
      <c r="G4" s="92">
        <f t="shared" ca="1" si="0"/>
        <v>46000.700516898149</v>
      </c>
      <c r="H4" s="91">
        <v>45999.038888888892</v>
      </c>
      <c r="I4" s="107" t="str">
        <f>IFERROR(VLOOKUP(D4,DB!A:F,6,0),"")</f>
        <v>SCECO</v>
      </c>
      <c r="J4" s="107" t="str">
        <f>IFERROR(VLOOKUP(D4,DB!A:G,7,0),"")</f>
        <v>Dead</v>
      </c>
      <c r="K4" s="93" t="s">
        <v>39129</v>
      </c>
      <c r="L4" s="87" t="str">
        <f>IFERROR(VLOOKUP(D4,DB!A:I,9,0),"")</f>
        <v>Latis</v>
      </c>
    </row>
    <row r="5" spans="1:16" ht="15" customHeight="1">
      <c r="A5" s="107"/>
      <c r="B5" s="107" t="str">
        <f>IFERROR(VLOOKUP(D5,DB!A:K,11,0),"")</f>
        <v>R4</v>
      </c>
      <c r="C5" s="89">
        <v>1</v>
      </c>
      <c r="D5" s="87" t="s">
        <v>36495</v>
      </c>
      <c r="E5" s="90" t="s">
        <v>39106</v>
      </c>
      <c r="F5" s="91">
        <v>46000.318229166667</v>
      </c>
      <c r="G5" s="92">
        <f t="shared" ref="G5:G64" ca="1" si="1">IFERROR(NOW()-F5,"")</f>
        <v>0.38228773148148321</v>
      </c>
      <c r="H5" s="91"/>
      <c r="I5" s="107" t="str">
        <f>IFERROR(VLOOKUP(D5,DB!A:F,6,0),"")</f>
        <v>Generator-SG</v>
      </c>
      <c r="J5" s="107" t="str">
        <f>IFERROR(VLOOKUP(D5,DB!A:G,7,0),"")</f>
        <v>No BB Shifted</v>
      </c>
      <c r="K5" s="93"/>
      <c r="L5" s="87" t="str">
        <f>IFERROR(VLOOKUP(D5,DB!A:I,9,0),"")</f>
        <v>Latis</v>
      </c>
    </row>
    <row r="6" spans="1:16" ht="15" customHeight="1">
      <c r="A6" s="107"/>
      <c r="B6" s="107" t="str">
        <f>IFERROR(VLOOKUP(D6,DB!A:K,11,0),"")</f>
        <v/>
      </c>
      <c r="C6" s="89"/>
      <c r="D6" s="87"/>
      <c r="E6" s="90"/>
      <c r="F6" s="91"/>
      <c r="G6" s="92">
        <f t="shared" ca="1" si="1"/>
        <v>46000.700516898149</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46000.700516898149</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46000.700516898149</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46000.700516898149</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46000.700516898149</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46000.700516898149</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46000.700516898149</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46000.700516898149</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46000.700516898149</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46000.700516898149</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46000.700516898149</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46000.700516898149</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46000.700516898149</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46000.700516898149</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46000.700516898149</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46000.700516898149</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46000.700516898149</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46000.700516898149</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46000.700516898149</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46000.700516898149</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46000.700516898149</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46000.700516898149</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46000.700516898149</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46000.700516898149</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46000.700516898149</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46000.700516898149</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46000.700516898149</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46000.700516898149</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46000.700516898149</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46000.700516898149</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46000.700516898149</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46000.700516898149</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46000.700516898149</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46000.700516898149</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46000.700516898149</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46000.700516898149</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46000.700516898149</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46000.700516898149</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46000.700516898149</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46000.700516898149</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46000.700516898149</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46000.700516898149</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46000.700516898149</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46000.700516898149</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46000.700516898149</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46000.700516898149</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46000.700516898149</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46000.700516898149</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46000.700516898149</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46000.700516898149</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46000.700516898149</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46000.700516898149</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46000.700516898149</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46000.700516898149</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46000.700516898149</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46000.700516898149</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46000.700516898149</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46000.700516898149</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46000.700516898149</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46000.700516898149</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46000.700516898149</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46000.700516898149</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46000.700516898149</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46000.700516898149</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46000.700516898149</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46000.700516898149</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46000.700516898149</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46000.700516898149</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46000.700516898149</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46000.700516898149</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46000.700516898149</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46000.700516898149</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46000.700516898149</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46000.700516898149</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46000.700516898149</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46000.700516898149</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46000.700516898149</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46000.700516898149</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46000.700516898149</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46000.700516898149</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46000.700516898149</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46000.700516898149</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46000.700516898149</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46000.700516898149</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46000.700516898149</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46000.700516898149</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46000.700516898149</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46000.700516898149</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46000.700516898149</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46000.700516898149</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46000.700516898149</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46000.700516898149</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46000.700516898149</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46000.700516898149</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46000.700516898149</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46000.700516898149</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46000.700516898149</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46000.700516898149</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46000.700516898149</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46000.700516898149</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46000.700516898149</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46000.700516898149</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46000.700516898149</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46000.700516898149</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46000.700516898149</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
  <sheetViews>
    <sheetView tabSelected="1" workbookViewId="0">
      <selection activeCell="E16" sqref="E16"/>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39130</v>
      </c>
      <c r="B2" s="37" t="str">
        <f>IFERROR(VLOOKUP(D2,DB!A:K,11,0),"")</f>
        <v>R5</v>
      </c>
      <c r="C2" s="37">
        <v>3</v>
      </c>
      <c r="D2" s="100" t="s">
        <v>36085</v>
      </c>
      <c r="E2" s="37" t="s">
        <v>39106</v>
      </c>
      <c r="F2" s="38">
        <v>45891.832060185188</v>
      </c>
      <c r="G2" s="102">
        <f ca="1">IFERROR(NOW()-F2,"")</f>
        <v>108.86845671296032</v>
      </c>
      <c r="H2" s="38">
        <v>45891.790393518517</v>
      </c>
      <c r="I2" s="37" t="str">
        <f>IFERROR(VLOOKUP(D2,DB!A:F,6,0),"")</f>
        <v>Generator-SG</v>
      </c>
      <c r="J2" s="37" t="str">
        <f>IFERROR(VLOOKUP(D2,DB!A:G,7,0),"")</f>
        <v>Vandalized</v>
      </c>
      <c r="K2" s="37" t="s">
        <v>39131</v>
      </c>
      <c r="L2" s="37" t="str">
        <f>IFERROR(VLOOKUP(D2,DB!A:I,9,0),"")</f>
        <v>Latis</v>
      </c>
      <c r="M2" s="99"/>
    </row>
    <row r="3" spans="1:13" s="39" customFormat="1" ht="30.75">
      <c r="A3" s="37" t="s">
        <v>39132</v>
      </c>
      <c r="B3" s="37" t="str">
        <f>IFERROR(VLOOKUP(D3,DB!A:K,11,0),"")</f>
        <v>R5</v>
      </c>
      <c r="C3" s="37">
        <v>1</v>
      </c>
      <c r="D3" s="37" t="s">
        <v>33407</v>
      </c>
      <c r="E3" s="37" t="s">
        <v>39109</v>
      </c>
      <c r="F3" s="38">
        <v>45926.188877314817</v>
      </c>
      <c r="G3" s="102">
        <f t="shared" ref="G3" ca="1" si="0">IFERROR(NOW()-F3,"")</f>
        <v>74.511639583331998</v>
      </c>
      <c r="H3" s="38">
        <v>45926.158159722225</v>
      </c>
      <c r="I3" s="37" t="str">
        <f>IFERROR(VLOOKUP(D3,DB!A:F,6,0),"")</f>
        <v>SCECO</v>
      </c>
      <c r="J3" s="37" t="str">
        <f>IFERROR(VLOOKUP(D3,DB!A:G,7,0),"")</f>
        <v>Good</v>
      </c>
      <c r="K3" s="37" t="s">
        <v>39133</v>
      </c>
      <c r="L3" s="37" t="str">
        <f>IFERROR(VLOOKUP(D3,DB!A:I,9,0),"")</f>
        <v>Latis</v>
      </c>
      <c r="M3" s="99"/>
    </row>
    <row r="4" spans="1:13" s="39" customFormat="1" ht="45.75" customHeight="1">
      <c r="A4" s="103" t="s">
        <v>39134</v>
      </c>
      <c r="B4" s="103" t="str">
        <f>IFERROR(VLOOKUP(D4,DB!A:K,11,0),"")</f>
        <v>R5</v>
      </c>
      <c r="C4" s="103">
        <v>1</v>
      </c>
      <c r="D4" s="103" t="s">
        <v>34832</v>
      </c>
      <c r="E4" s="103" t="s">
        <v>39109</v>
      </c>
      <c r="F4" s="104">
        <v>45948.661111111112</v>
      </c>
      <c r="G4" s="105">
        <f t="shared" ref="G4" ca="1" si="1">IFERROR(NOW()-F4,"")</f>
        <v>52.03940578703623</v>
      </c>
      <c r="H4" s="104">
        <v>45948.661111111112</v>
      </c>
      <c r="I4" s="103" t="str">
        <f>IFERROR(VLOOKUP(D4,DB!A:F,6,0),"")</f>
        <v>SCECO</v>
      </c>
      <c r="J4" s="103" t="str">
        <f>IFERROR(VLOOKUP(D4,DB!A:G,7,0),"")</f>
        <v>Dead</v>
      </c>
      <c r="K4" s="103" t="s">
        <v>39135</v>
      </c>
      <c r="L4" s="103" t="str">
        <f>IFERROR(VLOOKUP(D4,DB!A:I,9,0),"")</f>
        <v>Latis</v>
      </c>
    </row>
    <row r="5" spans="1:13" s="39" customFormat="1" ht="30.75">
      <c r="A5" s="103" t="s">
        <v>39136</v>
      </c>
      <c r="B5" s="103" t="str">
        <f>IFERROR(VLOOKUP(D5,DB!A:K,11,0),"")</f>
        <v>R5</v>
      </c>
      <c r="C5" s="103">
        <v>1</v>
      </c>
      <c r="D5" s="103" t="s">
        <v>36592</v>
      </c>
      <c r="E5" s="103" t="s">
        <v>39106</v>
      </c>
      <c r="F5" s="104">
        <v>45981.373298611114</v>
      </c>
      <c r="G5" s="105">
        <f ca="1">IFERROR(NOW()-F5,"")</f>
        <v>19.327218287035066</v>
      </c>
      <c r="H5" s="132">
        <v>45981.360798611109</v>
      </c>
      <c r="I5" s="103" t="str">
        <f>IFERROR(VLOOKUP(D5,DB!A:F,6,0),"")</f>
        <v>SCECO</v>
      </c>
      <c r="J5" s="103" t="str">
        <f>IFERROR(VLOOKUP(D5,DB!A:G,7,0),"")</f>
        <v>Dead</v>
      </c>
      <c r="K5" s="103" t="s">
        <v>39137</v>
      </c>
      <c r="L5" s="103" t="str">
        <f>IFERROR(VLOOKUP(D5,DB!A:I,9,0),"")</f>
        <v>Latis</v>
      </c>
    </row>
    <row r="6" spans="1:13">
      <c r="A6" s="37" t="s">
        <v>39138</v>
      </c>
      <c r="B6" s="37" t="str">
        <f>IFERROR(VLOOKUP(D6,DB!A:K,11,0),"")</f>
        <v>R5</v>
      </c>
      <c r="C6" s="37">
        <v>1</v>
      </c>
      <c r="D6" s="37" t="s">
        <v>37850</v>
      </c>
      <c r="E6" s="37" t="s">
        <v>39106</v>
      </c>
      <c r="F6" s="38">
        <v>45997.107488425929</v>
      </c>
      <c r="G6" s="131">
        <f t="shared" ref="G6" ca="1" si="2">IFERROR(NOW()-F6,"")</f>
        <v>3.5930284722198849</v>
      </c>
      <c r="H6" s="38">
        <v>45997.093599537038</v>
      </c>
      <c r="I6" s="37" t="str">
        <f>IFERROR(VLOOKUP(D6,DB!A:F,6,0),"")</f>
        <v>SCECO</v>
      </c>
      <c r="J6" s="37" t="str">
        <f>IFERROR(VLOOKUP(D6,DB!A:G,7,0),"")</f>
        <v>In progress</v>
      </c>
      <c r="K6" s="37" t="s">
        <v>39139</v>
      </c>
      <c r="L6" s="37" t="str">
        <f>IFERROR(VLOOKUP(D6,DB!A:I,9,0),"")</f>
        <v>Latis</v>
      </c>
    </row>
    <row r="7" spans="1:13">
      <c r="A7" s="37"/>
      <c r="B7" s="37" t="str">
        <f>IFERROR(VLOOKUP(D7,DB!A:K,11,0),"")</f>
        <v/>
      </c>
      <c r="C7" s="37"/>
      <c r="D7" s="153"/>
      <c r="E7" s="37"/>
      <c r="F7" s="38"/>
      <c r="G7" s="131">
        <f ca="1">IFERROR(NOW()-F7,"")</f>
        <v>46000.700516898149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ca="1">IFERROR(NOW()-F8,"")</f>
        <v>46000.700516898149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46000.700516898149</v>
      </c>
      <c r="H9" s="38"/>
      <c r="I9" s="37" t="str">
        <f>IFERROR(VLOOKUP(D9,DB!A:F,6,0),"")</f>
        <v/>
      </c>
      <c r="J9" s="37" t="str">
        <f>IFERROR(VLOOKUP(D9,DB!A:G,7,0),"")</f>
        <v/>
      </c>
      <c r="K9" s="37"/>
      <c r="L9" s="37" t="str">
        <f>IFERROR(VLOOKUP(D9,DB!A:I,9,0),"")</f>
        <v/>
      </c>
    </row>
    <row r="10" spans="1:13">
      <c r="A10" s="37"/>
      <c r="B10" s="37" t="str">
        <f>IFERROR(VLOOKUP(D10,DB!A:K,11,0),"")</f>
        <v/>
      </c>
      <c r="C10" s="37"/>
      <c r="D10"/>
      <c r="E10" s="37"/>
      <c r="F10" s="38"/>
      <c r="G10" s="131">
        <f ca="1">IFERROR(NOW()-F10,"")</f>
        <v>46000.700516898149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46000.700516898149</v>
      </c>
      <c r="H11" s="38"/>
      <c r="I11" s="37" t="str">
        <f>IFERROR(VLOOKUP(D11,DB!A:F,6,0),"")</f>
        <v/>
      </c>
      <c r="J11" s="37" t="str">
        <f>IFERROR(VLOOKUP(D11,DB!A:G,7,0),"")</f>
        <v/>
      </c>
      <c r="K11" s="37"/>
      <c r="L11" s="37" t="str">
        <f>IFERROR(VLOOKUP(D11,DB!A:I,9,0),"")</f>
        <v/>
      </c>
    </row>
    <row r="12" spans="1:13">
      <c r="A12" s="37"/>
      <c r="B12" s="37" t="str">
        <f>IFERROR(VLOOKUP(D12,DB!A:K,11,0),"")</f>
        <v>R5</v>
      </c>
      <c r="C12" s="37"/>
      <c r="D12" s="37" t="s">
        <v>6557</v>
      </c>
      <c r="E12" s="37"/>
      <c r="F12" s="38"/>
      <c r="G12" s="131">
        <f ca="1">IFERROR(NOW()-F12,"")</f>
        <v>46000.700516898149</v>
      </c>
      <c r="H12" s="38"/>
      <c r="I12" s="37" t="str">
        <f>IFERROR(VLOOKUP(D12,DB!A:F,6,0),"")</f>
        <v>SCECO</v>
      </c>
      <c r="J12" s="37" t="str">
        <f>IFERROR(VLOOKUP(D12,DB!A:G,7,0),"")</f>
        <v>No BB-Design</v>
      </c>
      <c r="K12" s="37"/>
      <c r="L12" s="37" t="str">
        <f>IFERROR(VLOOKUP(D12,DB!A:I,9,0),"")</f>
        <v>Zain</v>
      </c>
    </row>
    <row r="13" spans="1:13">
      <c r="A13" s="37"/>
      <c r="B13" s="37" t="str">
        <f>IFERROR(VLOOKUP(D13,DB!A:K,11,0),"")</f>
        <v/>
      </c>
      <c r="C13" s="37"/>
      <c r="D13" s="37"/>
      <c r="E13" s="37"/>
      <c r="F13" s="38"/>
      <c r="G13" s="131">
        <f ca="1">IFERROR(NOW()-F13,"")</f>
        <v>46000.700516898149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46000.700516898149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46000.700516898149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46000.700516898149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46000.700516898149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46000.700516898149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46000.700516898149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46000.700516898149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46000.700516898149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46000.700516898149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46000.700516898149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46000.700516898149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46000.700516898149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46000.700516898149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46000.700516898149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46000.700516898149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46000.700516898149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46000.700516898149</v>
      </c>
      <c r="H30" s="38"/>
      <c r="I30" s="37" t="str">
        <f>IFERROR(VLOOKUP(D30,DB!A:F,6,0),"")</f>
        <v/>
      </c>
      <c r="J30" s="37" t="str">
        <f>IFERROR(VLOOKUP(D30,DB!A:G,7,0),"")</f>
        <v/>
      </c>
      <c r="K30" s="37"/>
      <c r="L30" s="37" t="str">
        <f>IFERROR(VLOOKUP(D30,DB!A:I,9,0),"")</f>
        <v/>
      </c>
    </row>
  </sheetData>
  <dataValidations count="2">
    <dataValidation allowBlank="1" showInputMessage="1" showErrorMessage="1" sqref="E1" xr:uid="{920C6338-E771-4DAE-8C89-92A9093EA4DE}"/>
    <dataValidation type="list" allowBlank="1" showInputMessage="1" showErrorMessage="1" sqref="E2:E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9"/>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39140</v>
      </c>
      <c r="B2" s="115" t="str">
        <f>IFERROR(VLOOKUP(D2,DB!A:K,11,0),"")</f>
        <v>R6</v>
      </c>
      <c r="C2" s="116">
        <v>1</v>
      </c>
      <c r="D2" s="115" t="s">
        <v>39092</v>
      </c>
      <c r="E2" s="138" t="s">
        <v>39106</v>
      </c>
      <c r="F2" s="117">
        <v>46000.641539351855</v>
      </c>
      <c r="G2" s="72">
        <f t="shared" ref="G2:G13" ca="1" si="0">IFERROR(NOW()-F2,"-")</f>
        <v>5.8977546294045169E-2</v>
      </c>
      <c r="H2" s="117">
        <v>46000.635659722226</v>
      </c>
      <c r="I2" s="115" t="str">
        <f>IFERROR(VLOOKUP(D2,DB!A:F,6,0),"")</f>
        <v>Generator-SG</v>
      </c>
      <c r="J2" s="115" t="str">
        <f>IFERROR(VLOOKUP(D2,DB!A:G,7,0),"")</f>
        <v>In progress</v>
      </c>
      <c r="K2" s="118" t="s">
        <v>39141</v>
      </c>
      <c r="L2" s="133" t="str">
        <f>IFERROR(VLOOKUP(D2,DB!A:I,9,0),"")</f>
        <v>Latis</v>
      </c>
    </row>
    <row r="3" spans="1:16382" ht="31.5" customHeight="1">
      <c r="A3" s="114"/>
      <c r="B3" s="115" t="str">
        <f>IFERROR(VLOOKUP(D3,DB!A:K,11,0),"")</f>
        <v/>
      </c>
      <c r="C3" s="116"/>
      <c r="D3" s="115"/>
      <c r="E3" s="138"/>
      <c r="F3" s="117"/>
      <c r="G3" s="72">
        <f t="shared" ca="1" si="0"/>
        <v>46000.700516898149</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46000.700516898149</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46000.700516898149</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46000.700516898149</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46000.700516898149</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46000.700516898149</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46000.700516898149</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46000.700516898149</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46000.700516898149</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46000.700516898149</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46000.700516898149</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ref="G14:G77" ca="1" si="1">IFERROR(NOW()-F14,"-")</f>
        <v>46000.700516898149</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46000.700516898149</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46000.700516898149</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46000.700516898149</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46000.700516898149</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46000.700516898149</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46000.700516898149</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46000.700516898149</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46000.700516898149</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46000.700516898149</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46000.700516898149</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46000.700516898149</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46000.700516898149</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46000.700516898149</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46000.700516898149</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46000.700516898149</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46000.700516898149</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46000.700516898149</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46000.700516898149</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46000.700516898149</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46000.700516898149</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46000.700516898149</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46000.700516898149</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46000.700516898149</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46000.700516898149</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46000.700516898149</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46000.700516898149</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46000.700516898149</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46000.700516898149</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46000.700516898149</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46000.700516898149</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46000.700516898149</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46000.700516898149</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46000.700516898149</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46000.700516898149</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46000.700516898149</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46000.700516898149</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46000.700516898149</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46000.700516898149</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46000.700516898149</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46000.700516898149</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46000.700516898149</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46000.700516898149</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46000.700516898149</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46000.700516898149</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46000.700516898149</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46000.700516898149</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46000.700516898149</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46000.700516898149</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46000.700516898149</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46000.700516898149</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46000.700516898149</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46000.700516898149</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46000.700516898149</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46000.700516898149</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46000.700516898149</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46000.700516898149</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46000.700516898149</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46000.700516898149</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46000.700516898149</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46000.700516898149</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46000.700516898149</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46000.700516898149</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46000.700516898149</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ref="G78:G141" ca="1" si="2">IFERROR(NOW()-F78,"-")</f>
        <v>46000.700516898149</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46000.700516898149</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46000.700516898149</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46000.700516898149</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46000.700516898149</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46000.700516898149</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46000.700516898149</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46000.700516898149</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46000.700516898149</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46000.700516898149</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46000.700516898149</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46000.700516898149</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46000.700516898149</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46000.700516898149</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46000.700516898149</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46000.700516898149</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46000.700516898149</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46000.700516898149</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46000.700516898149</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46000.700516898149</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46000.700516898149</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46000.700516898149</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46000.700516898149</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46000.700516898149</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46000.700516898149</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46000.700516898149</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46000.700516898149</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46000.700516898149</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46000.700516898149</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46000.700516898149</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46000.700516898149</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46000.700516898149</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46000.700516898149</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46000.700516898149</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46000.700516898149</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46000.700516898149</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46000.700516898149</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46000.700516898149</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46000.700516898149</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46000.700516898149</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46000.700516898149</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46000.700516898149</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46000.700516898149</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46000.700516898149</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46000.700516898149</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46000.700516898149</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46000.700516898149</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46000.700516898149</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46000.700516898149</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46000.700516898149</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46000.700516898149</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46000.700516898149</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46000.700516898149</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46000.700516898149</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46000.700516898149</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46000.700516898149</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46000.700516898149</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46000.700516898149</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46000.700516898149</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46000.700516898149</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46000.700516898149</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46000.700516898149</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46000.700516898149</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46000.700516898149</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ref="G142:G205" ca="1" si="3">IFERROR(NOW()-F142,"-")</f>
        <v>46000.700516898149</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46000.700516898149</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46000.700516898149</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46000.700516898149</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46000.700516898149</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46000.700516898149</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46000.700516898149</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46000.700516898149</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46000.700516898149</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46000.700516898149</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46000.700516898149</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46000.700516898149</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46000.700516898149</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46000.700516898149</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46000.700516898149</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46000.700516898149</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46000.700516898149</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46000.700516898149</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46000.700516898149</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46000.700516898149</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46000.700516898149</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46000.700516898149</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46000.700516898149</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46000.700516898149</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46000.700516898149</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46000.700516898149</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46000.700516898149</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46000.700516898149</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46000.700516898149</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46000.700516898149</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46000.700516898149</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46000.700516898149</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46000.700516898149</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46000.700516898149</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46000.700516898149</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46000.700516898149</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46000.700516898149</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46000.700516898149</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46000.700516898149</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46000.700516898149</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46000.700516898149</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46000.700516898149</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46000.700516898149</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46000.700516898149</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46000.700516898149</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46000.700516898149</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46000.700516898149</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46000.700516898149</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46000.700516898149</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46000.700516898149</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46000.700516898149</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46000.700516898149</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46000.700516898149</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46000.700516898149</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46000.700516898149</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46000.700516898149</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46000.700516898149</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46000.700516898149</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46000.700516898149</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46000.700516898149</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46000.700516898149</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46000.700516898149</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46000.700516898149</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46000.700516898149</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ref="G206:G269" ca="1" si="4">IFERROR(NOW()-F206,"-")</f>
        <v>46000.700516898149</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46000.700516898149</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46000.700516898149</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46000.700516898149</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46000.700516898149</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46000.700516898149</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46000.700516898149</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46000.700516898149</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46000.700516898149</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46000.700516898149</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46000.700516898149</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46000.700516898149</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46000.700516898149</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46000.700516898149</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46000.700516898149</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46000.700516898149</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46000.700516898149</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46000.700516898149</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46000.700516898149</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46000.700516898149</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46000.700516898149</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46000.700516898149</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46000.700516898149</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46000.700516898149</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46000.700516898149</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46000.700516898149</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46000.700516898149</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46000.700516898149</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46000.700516898149</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46000.700516898149</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46000.700516898149</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46000.700516898149</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46000.700516898149</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46000.700516898149</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46000.700516898149</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46000.700516898149</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46000.700516898149</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46000.700516898149</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46000.700516898149</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46000.700516898149</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46000.700516898149</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46000.700516898149</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46000.700516898149</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46000.700516898149</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46000.700516898149</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46000.700516898149</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46000.700516898149</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46000.700516898149</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46000.700516898149</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46000.700516898149</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46000.700516898149</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46000.700516898149</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46000.700516898149</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46000.700516898149</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46000.700516898149</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46000.700516898149</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46000.700516898149</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46000.700516898149</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46000.700516898149</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46000.700516898149</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46000.700516898149</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46000.700516898149</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46000.700516898149</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46000.700516898149</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ref="G270:G333" ca="1" si="5">IFERROR(NOW()-F270,"-")</f>
        <v>46000.700516898149</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46000.700516898149</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46000.700516898149</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46000.700516898149</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46000.700516898149</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46000.700516898149</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46000.700516898149</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46000.700516898149</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46000.700516898149</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46000.700516898149</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46000.700516898149</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46000.700516898149</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46000.700516898149</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46000.700516898149</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46000.700516898149</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46000.700516898149</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46000.700516898149</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46000.700516898149</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46000.700516898149</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46000.700516898149</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46000.700516898149</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46000.700516898149</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46000.700516898149</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46000.700516898149</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46000.700516898149</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46000.700516898149</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46000.700516898149</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46000.700516898149</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46000.700516898149</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46000.700516898149</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46000.700516898149</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46000.700516898149</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46000.700516898149</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46000.700516898149</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46000.700516898149</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46000.700516898149</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46000.700516898149</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46000.700516898149</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46000.700516898149</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46000.700516898149</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46000.700516898149</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46000.700516898149</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46000.700516898149</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46000.700516898149</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46000.700516898149</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46000.700516898149</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46000.700516898149</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46000.700516898149</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46000.700516898149</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46000.700516898149</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46000.700516898149</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46000.700516898149</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46000.700516898149</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46000.700516898149</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46000.700516898149</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46000.700516898149</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46000.700516898149</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46000.700516898149</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46000.700516898149</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46000.700516898149</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46000.700516898149</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46000.700516898149</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46000.700516898149</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46000.700516898149</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ref="G334:G397" ca="1" si="6">IFERROR(NOW()-F334,"-")</f>
        <v>46000.700516898149</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46000.700516898149</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46000.700516898149</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46000.700516898149</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46000.700516898149</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46000.700516898149</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46000.700516898149</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46000.700516898149</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46000.700516898149</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46000.700516898149</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46000.700516898149</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46000.700516898149</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46000.700516898149</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46000.700516898149</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46000.700516898149</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46000.700516898149</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46000.700516898149</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46000.700516898149</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46000.700516898149</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46000.700516898149</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46000.700516898149</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46000.700516898149</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46000.700516898149</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46000.700516898149</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46000.700516898149</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46000.700516898149</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46000.700516898149</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46000.700516898149</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46000.700516898149</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46000.700516898149</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46000.700516898149</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46000.700516898149</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46000.700516898149</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46000.700516898149</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46000.700516898149</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46000.700516898149</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46000.700516898149</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46000.700516898149</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46000.700516898149</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46000.700516898149</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46000.700516898149</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46000.700516898149</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46000.700516898149</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46000.700516898149</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46000.700516898149</v>
      </c>
      <c r="H378" s="117"/>
      <c r="I378" s="115" t="str">
        <f>IFERROR(VLOOKUP(D378,DB!A:F,6,0),"")</f>
        <v/>
      </c>
      <c r="J378" s="115" t="str">
        <f>IFERROR(VLOOKUP(D378,DB!A:G,7,0),"")</f>
        <v/>
      </c>
      <c r="K378" s="118"/>
      <c r="L378" s="133" t="str">
        <f>IFERROR(VLOOKUP(D378,DB!A:I,9,0),"")</f>
        <v/>
      </c>
    </row>
    <row r="379" spans="1:12" ht="31.5" customHeight="1">
      <c r="A379" s="139"/>
      <c r="B379" s="140" t="str">
        <f>IFERROR(VLOOKUP(D379,DB!A:K,11,0),"")</f>
        <v/>
      </c>
      <c r="C379" s="141"/>
      <c r="D379" s="140"/>
      <c r="E379" s="138"/>
      <c r="F379" s="142"/>
      <c r="G379" s="143">
        <f t="shared" ca="1" si="6"/>
        <v>46000.700516898149</v>
      </c>
      <c r="H379" s="142"/>
      <c r="I379" s="140" t="str">
        <f>IFERROR(VLOOKUP(D379,DB!A:F,6,0),"")</f>
        <v/>
      </c>
      <c r="J379" s="140" t="str">
        <f>IFERROR(VLOOKUP(D379,DB!A:G,7,0),"")</f>
        <v/>
      </c>
      <c r="K379" s="144"/>
      <c r="L379" s="145" t="str">
        <f>IFERROR(VLOOKUP(D379,DB!A:I,9,0),"")</f>
        <v/>
      </c>
    </row>
  </sheetData>
  <dataValidations count="2">
    <dataValidation allowBlank="1" showInputMessage="1" showErrorMessage="1" sqref="E1" xr:uid="{9E1BC488-8814-4F8A-8DBE-742B3278AB71}"/>
    <dataValidation type="list" allowBlank="1" showInputMessage="1" showErrorMessage="1" sqref="E2:E37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2025-12-09T13:49:06Z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